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Mrazov\"/>
    </mc:Choice>
  </mc:AlternateContent>
  <bookViews>
    <workbookView xWindow="0" yWindow="0" windowWidth="0" windowHeight="0"/>
  </bookViews>
  <sheets>
    <sheet name="Rekapitulace stavby" sheetId="1" r:id="rId1"/>
    <sheet name="SO 101 - Polní cesta VPC1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VPC1'!$C$88:$L$274</definedName>
    <definedName name="_xlnm.Print_Area" localSheetId="1">'SO 101 - Polní cesta VPC1'!$C$4:$K$41,'SO 101 - Polní cesta VPC1'!$C$47:$K$70,'SO 101 - Polní cesta VPC1'!$C$76:$L$274</definedName>
    <definedName name="_xlnm.Print_Titles" localSheetId="1">'SO 101 - Polní cesta VPC1'!$88:$88</definedName>
    <definedName name="_xlnm._FilterDatabase" localSheetId="2" hidden="1">'VRN - Vedlejší rozpočtové...'!$C$86:$L$136</definedName>
    <definedName name="_xlnm.Print_Area" localSheetId="2">'VRN - Vedlejší rozpočtové...'!$C$4:$K$41,'VRN - Vedlejší rozpočtové...'!$C$47:$K$68,'VRN - Vedlejší rozpočtové...'!$C$74:$L$136</definedName>
    <definedName name="_xlnm.Print_Titles" localSheetId="2">'VRN - Vedlejší rozpočtové...'!$86:$86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133"/>
  <c r="BH133"/>
  <c r="BG133"/>
  <c r="BF133"/>
  <c r="X133"/>
  <c r="V133"/>
  <c r="T133"/>
  <c r="P133"/>
  <c r="BI129"/>
  <c r="BH129"/>
  <c r="BG129"/>
  <c r="BF129"/>
  <c r="X129"/>
  <c r="V129"/>
  <c r="T129"/>
  <c r="P129"/>
  <c r="BI125"/>
  <c r="BH125"/>
  <c r="BG125"/>
  <c r="BF125"/>
  <c r="X125"/>
  <c r="V125"/>
  <c r="T125"/>
  <c r="P125"/>
  <c r="BI121"/>
  <c r="BH121"/>
  <c r="BG121"/>
  <c r="BF121"/>
  <c r="X121"/>
  <c r="V121"/>
  <c r="T121"/>
  <c r="P121"/>
  <c r="BI117"/>
  <c r="BH117"/>
  <c r="BG117"/>
  <c r="BF117"/>
  <c r="X117"/>
  <c r="V117"/>
  <c r="T117"/>
  <c r="P117"/>
  <c r="BI113"/>
  <c r="BH113"/>
  <c r="BG113"/>
  <c r="BF113"/>
  <c r="X113"/>
  <c r="V113"/>
  <c r="T113"/>
  <c r="P113"/>
  <c r="BI109"/>
  <c r="BH109"/>
  <c r="BG109"/>
  <c r="BF109"/>
  <c r="X109"/>
  <c r="X108"/>
  <c r="V109"/>
  <c r="V108"/>
  <c r="T109"/>
  <c r="T108"/>
  <c r="P109"/>
  <c r="BI105"/>
  <c r="BH105"/>
  <c r="BG105"/>
  <c r="BF105"/>
  <c r="X105"/>
  <c r="V105"/>
  <c r="T105"/>
  <c r="P105"/>
  <c r="BI101"/>
  <c r="BH101"/>
  <c r="BG101"/>
  <c r="BF101"/>
  <c r="X101"/>
  <c r="V101"/>
  <c r="T101"/>
  <c r="P101"/>
  <c r="BI98"/>
  <c r="BH98"/>
  <c r="BG98"/>
  <c r="BF98"/>
  <c r="X98"/>
  <c r="V98"/>
  <c r="T98"/>
  <c r="P98"/>
  <c r="BI94"/>
  <c r="BH94"/>
  <c r="BG94"/>
  <c r="BF94"/>
  <c r="X94"/>
  <c r="V94"/>
  <c r="T94"/>
  <c r="P94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54"/>
  <c r="E7"/>
  <c r="E77"/>
  <c i="2" r="K39"/>
  <c r="K38"/>
  <c i="1" r="BA55"/>
  <c i="2" r="K37"/>
  <c i="1" r="AZ55"/>
  <c i="2" r="BI272"/>
  <c r="BH272"/>
  <c r="BG272"/>
  <c r="BF272"/>
  <c r="X272"/>
  <c r="X271"/>
  <c r="V272"/>
  <c r="V271"/>
  <c r="T272"/>
  <c r="T271"/>
  <c r="P272"/>
  <c r="BI265"/>
  <c r="BH265"/>
  <c r="BG265"/>
  <c r="BF265"/>
  <c r="X265"/>
  <c r="V265"/>
  <c r="T265"/>
  <c r="P265"/>
  <c r="BI261"/>
  <c r="BH261"/>
  <c r="BG261"/>
  <c r="BF261"/>
  <c r="X261"/>
  <c r="V261"/>
  <c r="T261"/>
  <c r="P261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8"/>
  <c r="BH248"/>
  <c r="BG248"/>
  <c r="BF248"/>
  <c r="X248"/>
  <c r="V248"/>
  <c r="T248"/>
  <c r="P248"/>
  <c r="BI245"/>
  <c r="BH245"/>
  <c r="BG245"/>
  <c r="BF245"/>
  <c r="X245"/>
  <c r="V245"/>
  <c r="T245"/>
  <c r="P245"/>
  <c r="BI242"/>
  <c r="BH242"/>
  <c r="BG242"/>
  <c r="BF242"/>
  <c r="X242"/>
  <c r="V242"/>
  <c r="T242"/>
  <c r="P242"/>
  <c r="BI239"/>
  <c r="BH239"/>
  <c r="BG239"/>
  <c r="BF239"/>
  <c r="X239"/>
  <c r="V239"/>
  <c r="T239"/>
  <c r="P239"/>
  <c r="BI235"/>
  <c r="BH235"/>
  <c r="BG235"/>
  <c r="BF235"/>
  <c r="X235"/>
  <c r="V235"/>
  <c r="T235"/>
  <c r="P235"/>
  <c r="BI232"/>
  <c r="BH232"/>
  <c r="BG232"/>
  <c r="BF232"/>
  <c r="X232"/>
  <c r="V232"/>
  <c r="T232"/>
  <c r="P232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4"/>
  <c r="BH224"/>
  <c r="BG224"/>
  <c r="BF224"/>
  <c r="X224"/>
  <c r="V224"/>
  <c r="T224"/>
  <c r="P224"/>
  <c r="BI221"/>
  <c r="BH221"/>
  <c r="BG221"/>
  <c r="BF221"/>
  <c r="X221"/>
  <c r="V221"/>
  <c r="T221"/>
  <c r="P221"/>
  <c r="BI217"/>
  <c r="BH217"/>
  <c r="BG217"/>
  <c r="BF217"/>
  <c r="X217"/>
  <c r="V217"/>
  <c r="T217"/>
  <c r="P217"/>
  <c r="BI214"/>
  <c r="BH214"/>
  <c r="BG214"/>
  <c r="BF214"/>
  <c r="X214"/>
  <c r="V214"/>
  <c r="T214"/>
  <c r="P214"/>
  <c r="BI212"/>
  <c r="BH212"/>
  <c r="BG212"/>
  <c r="BF212"/>
  <c r="X212"/>
  <c r="V212"/>
  <c r="T212"/>
  <c r="P212"/>
  <c r="BI209"/>
  <c r="BH209"/>
  <c r="BG209"/>
  <c r="BF209"/>
  <c r="X209"/>
  <c r="V209"/>
  <c r="T209"/>
  <c r="P209"/>
  <c r="BI203"/>
  <c r="BH203"/>
  <c r="BG203"/>
  <c r="BF203"/>
  <c r="X203"/>
  <c r="V203"/>
  <c r="T203"/>
  <c r="P203"/>
  <c r="BI200"/>
  <c r="BH200"/>
  <c r="BG200"/>
  <c r="BF200"/>
  <c r="X200"/>
  <c r="V200"/>
  <c r="T200"/>
  <c r="P200"/>
  <c r="BI196"/>
  <c r="BH196"/>
  <c r="BG196"/>
  <c r="BF196"/>
  <c r="X196"/>
  <c r="V196"/>
  <c r="T196"/>
  <c r="P196"/>
  <c r="BI191"/>
  <c r="BH191"/>
  <c r="BG191"/>
  <c r="BF191"/>
  <c r="X191"/>
  <c r="V191"/>
  <c r="T191"/>
  <c r="P191"/>
  <c r="BI187"/>
  <c r="BH187"/>
  <c r="BG187"/>
  <c r="BF187"/>
  <c r="X187"/>
  <c r="V187"/>
  <c r="T187"/>
  <c r="P187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4"/>
  <c r="BH174"/>
  <c r="BG174"/>
  <c r="BF174"/>
  <c r="X174"/>
  <c r="V174"/>
  <c r="T174"/>
  <c r="P174"/>
  <c r="BI168"/>
  <c r="BH168"/>
  <c r="BG168"/>
  <c r="BF168"/>
  <c r="X168"/>
  <c r="V168"/>
  <c r="T168"/>
  <c r="P168"/>
  <c r="BI164"/>
  <c r="BH164"/>
  <c r="BG164"/>
  <c r="BF164"/>
  <c r="X164"/>
  <c r="V164"/>
  <c r="T164"/>
  <c r="P164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3"/>
  <c r="BH153"/>
  <c r="BG153"/>
  <c r="BF153"/>
  <c r="X153"/>
  <c r="V153"/>
  <c r="T153"/>
  <c r="P153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5"/>
  <c r="BH125"/>
  <c r="BG125"/>
  <c r="BF125"/>
  <c r="X125"/>
  <c r="V125"/>
  <c r="T125"/>
  <c r="P125"/>
  <c r="BI122"/>
  <c r="BH122"/>
  <c r="BG122"/>
  <c r="BF122"/>
  <c r="X122"/>
  <c r="V122"/>
  <c r="T122"/>
  <c r="P122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1"/>
  <c r="BH101"/>
  <c r="BG101"/>
  <c r="BF101"/>
  <c r="X101"/>
  <c r="V101"/>
  <c r="T101"/>
  <c r="P101"/>
  <c r="BI98"/>
  <c r="BH98"/>
  <c r="BG98"/>
  <c r="BF98"/>
  <c r="X98"/>
  <c r="V98"/>
  <c r="T98"/>
  <c r="P98"/>
  <c r="BI95"/>
  <c r="BH95"/>
  <c r="BG95"/>
  <c r="BF95"/>
  <c r="X95"/>
  <c r="V95"/>
  <c r="T95"/>
  <c r="P95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57"/>
  <c r="J17"/>
  <c r="J12"/>
  <c r="J83"/>
  <c r="E7"/>
  <c r="E79"/>
  <c i="1" r="L50"/>
  <c r="AM50"/>
  <c r="AM49"/>
  <c r="L49"/>
  <c r="AM47"/>
  <c r="L47"/>
  <c r="L45"/>
  <c r="L44"/>
  <c i="3" r="R133"/>
  <c r="Q90"/>
  <c r="K94"/>
  <c r="BE94"/>
  <c i="2" r="Q147"/>
  <c r="Q101"/>
  <c r="R221"/>
  <c r="K221"/>
  <c r="BE221"/>
  <c r="K135"/>
  <c r="BE135"/>
  <c r="BK242"/>
  <c r="BK177"/>
  <c r="BK104"/>
  <c i="3" r="Q121"/>
  <c r="Q129"/>
  <c r="Q101"/>
  <c r="BK117"/>
  <c i="2" r="Q272"/>
  <c r="R235"/>
  <c r="Q184"/>
  <c r="R153"/>
  <c r="R122"/>
  <c r="Q113"/>
  <c r="R242"/>
  <c r="Q221"/>
  <c r="Q191"/>
  <c r="Q104"/>
  <c r="R227"/>
  <c r="Q164"/>
  <c r="Q110"/>
  <c r="Q157"/>
  <c r="BK196"/>
  <c r="BK125"/>
  <c r="BK254"/>
  <c r="BK184"/>
  <c r="K101"/>
  <c r="BE101"/>
  <c r="K131"/>
  <c r="BE131"/>
  <c i="3" r="R109"/>
  <c r="BK121"/>
  <c r="BK101"/>
  <c i="2" r="R261"/>
  <c r="Q239"/>
  <c r="R212"/>
  <c r="Q187"/>
  <c r="R174"/>
  <c r="R160"/>
  <c r="Q261"/>
  <c r="R239"/>
  <c r="R224"/>
  <c r="Q196"/>
  <c r="Q168"/>
  <c r="Q92"/>
  <c r="Q224"/>
  <c r="R187"/>
  <c r="R116"/>
  <c r="Q153"/>
  <c r="BK272"/>
  <c r="K191"/>
  <c r="BE191"/>
  <c r="K113"/>
  <c r="BE113"/>
  <c r="BK147"/>
  <c r="K138"/>
  <c r="BE138"/>
  <c i="3" r="Q113"/>
  <c r="Q98"/>
  <c r="R129"/>
  <c r="BK113"/>
  <c i="2" r="R135"/>
  <c r="Q229"/>
  <c r="R144"/>
  <c i="3" r="Q109"/>
  <c r="BK109"/>
  <c i="2" r="Q265"/>
  <c r="R177"/>
  <c r="R157"/>
  <c r="Q135"/>
  <c r="R113"/>
  <c r="R254"/>
  <c r="Q227"/>
  <c r="Q177"/>
  <c r="Q141"/>
  <c r="Q232"/>
  <c r="R196"/>
  <c r="R251"/>
  <c i="1" r="AU54"/>
  <c i="2" r="R184"/>
  <c r="Q131"/>
  <c r="R248"/>
  <c r="R191"/>
  <c r="R147"/>
  <c r="Q254"/>
  <c r="Q125"/>
  <c r="K214"/>
  <c r="BE214"/>
  <c r="K174"/>
  <c r="BE174"/>
  <c r="BK251"/>
  <c r="BK227"/>
  <c r="K203"/>
  <c r="BE203"/>
  <c i="3" r="R117"/>
  <c r="Q105"/>
  <c r="Q94"/>
  <c r="R101"/>
  <c i="2" r="Q200"/>
  <c r="R203"/>
  <c r="R92"/>
  <c r="K141"/>
  <c r="K265"/>
  <c r="BE265"/>
  <c r="BK180"/>
  <c r="BK98"/>
  <c r="K153"/>
  <c r="BE153"/>
  <c r="K200"/>
  <c r="BE200"/>
  <c i="3" r="Q133"/>
  <c r="R94"/>
  <c r="BK98"/>
  <c i="2" r="Q214"/>
  <c r="R138"/>
  <c r="R95"/>
  <c r="Q203"/>
  <c r="R272"/>
  <c r="BK187"/>
  <c r="K232"/>
  <c r="BE232"/>
  <c r="BK107"/>
  <c i="3" r="R125"/>
  <c r="K36"/>
  <c i="2" r="Q209"/>
  <c r="Q98"/>
  <c r="BK248"/>
  <c r="BK95"/>
  <c r="BK122"/>
  <c i="3" r="Q125"/>
  <c r="R121"/>
  <c r="BK125"/>
  <c i="2" r="Q174"/>
  <c r="Q122"/>
  <c r="Q248"/>
  <c r="R168"/>
  <c r="R101"/>
  <c r="Q251"/>
  <c r="Q119"/>
  <c r="R98"/>
  <c r="BK217"/>
  <c r="BK212"/>
  <c r="BK168"/>
  <c r="BK116"/>
  <c r="K92"/>
  <c r="BE92"/>
  <c r="K229"/>
  <c r="BE229"/>
  <c r="BK141"/>
  <c r="BK239"/>
  <c i="3" r="R90"/>
  <c r="R105"/>
  <c r="Q117"/>
  <c r="BK129"/>
  <c r="BK90"/>
  <c i="2" r="Q245"/>
  <c r="Q212"/>
  <c r="BK174"/>
  <c r="R141"/>
  <c r="Q116"/>
  <c r="R104"/>
  <c r="Q235"/>
  <c r="R214"/>
  <c r="Q160"/>
  <c r="R125"/>
  <c r="R217"/>
  <c r="R131"/>
  <c r="Q95"/>
  <c r="Q138"/>
  <c r="R110"/>
  <c r="BK164"/>
  <c r="K110"/>
  <c r="BE110"/>
  <c r="K245"/>
  <c r="BE245"/>
  <c r="BK157"/>
  <c r="BK224"/>
  <c i="3" r="R98"/>
  <c r="BK133"/>
  <c r="K105"/>
  <c r="BE105"/>
  <c i="2" r="R265"/>
  <c r="Q242"/>
  <c r="Q217"/>
  <c r="R200"/>
  <c r="R180"/>
  <c r="R164"/>
  <c r="Q107"/>
  <c r="R245"/>
  <c r="R232"/>
  <c r="R209"/>
  <c r="Q180"/>
  <c r="Q144"/>
  <c r="R119"/>
  <c r="R229"/>
  <c r="R107"/>
  <c r="K209"/>
  <c r="BE209"/>
  <c r="BK144"/>
  <c r="BK235"/>
  <c r="K160"/>
  <c r="BE160"/>
  <c r="BK261"/>
  <c r="K119"/>
  <c r="BE119"/>
  <c i="3" r="R113"/>
  <c i="2" l="1" r="Q91"/>
  <c r="X183"/>
  <c r="X208"/>
  <c r="Q208"/>
  <c r="I65"/>
  <c r="X216"/>
  <c r="V238"/>
  <c r="Q238"/>
  <c r="I67"/>
  <c r="R250"/>
  <c r="J68"/>
  <c i="3" r="V89"/>
  <c r="T112"/>
  <c r="X120"/>
  <c i="2" r="X91"/>
  <c r="T183"/>
  <c r="R183"/>
  <c r="J64"/>
  <c r="V208"/>
  <c r="R208"/>
  <c r="J65"/>
  <c r="Q216"/>
  <c r="I66"/>
  <c r="T238"/>
  <c r="T250"/>
  <c r="Q250"/>
  <c r="I68"/>
  <c i="3" r="T89"/>
  <c r="R89"/>
  <c r="Q112"/>
  <c r="I65"/>
  <c r="T120"/>
  <c r="V128"/>
  <c i="2" r="T91"/>
  <c r="R91"/>
  <c r="V183"/>
  <c r="T208"/>
  <c r="T216"/>
  <c r="R216"/>
  <c r="J66"/>
  <c r="X238"/>
  <c r="V250"/>
  <c i="3" r="X89"/>
  <c r="BK112"/>
  <c r="K112"/>
  <c r="K65"/>
  <c r="V112"/>
  <c r="BK120"/>
  <c r="K120"/>
  <c r="K66"/>
  <c r="V120"/>
  <c r="R120"/>
  <c r="J66"/>
  <c r="Q128"/>
  <c r="I67"/>
  <c i="2" r="V91"/>
  <c r="V90"/>
  <c r="V89"/>
  <c r="Q183"/>
  <c r="I64"/>
  <c r="V216"/>
  <c r="R238"/>
  <c r="J67"/>
  <c r="X250"/>
  <c i="3" r="Q89"/>
  <c r="I63"/>
  <c r="X112"/>
  <c r="R112"/>
  <c r="J65"/>
  <c r="Q120"/>
  <c r="I66"/>
  <c r="BK128"/>
  <c r="K128"/>
  <c r="K67"/>
  <c r="T128"/>
  <c r="X128"/>
  <c r="R128"/>
  <c r="J67"/>
  <c r="Q108"/>
  <c r="I64"/>
  <c i="2" r="BK271"/>
  <c r="K271"/>
  <c r="K69"/>
  <c r="Q271"/>
  <c r="I69"/>
  <c i="3" r="BK108"/>
  <c r="K108"/>
  <c r="K64"/>
  <c i="2" r="R271"/>
  <c r="J69"/>
  <c i="3" r="R108"/>
  <c r="J64"/>
  <c r="F57"/>
  <c r="J81"/>
  <c i="1" r="AY56"/>
  <c i="3" r="E50"/>
  <c i="2" r="J54"/>
  <c r="F86"/>
  <c r="BE141"/>
  <c r="E50"/>
  <c r="F36"/>
  <c i="1" r="BC55"/>
  <c i="2" r="K196"/>
  <c r="BE196"/>
  <c r="BK110"/>
  <c r="K157"/>
  <c r="BE157"/>
  <c r="K187"/>
  <c r="BE187"/>
  <c r="BK203"/>
  <c r="K224"/>
  <c r="BE224"/>
  <c r="K248"/>
  <c r="BE248"/>
  <c r="BK153"/>
  <c r="BK245"/>
  <c r="BK238"/>
  <c r="K238"/>
  <c r="K67"/>
  <c r="K251"/>
  <c r="BE251"/>
  <c r="K36"/>
  <c i="1" r="AY55"/>
  <c i="2" r="BK92"/>
  <c r="K125"/>
  <c r="BE125"/>
  <c r="K180"/>
  <c r="BE180"/>
  <c r="K95"/>
  <c r="BE95"/>
  <c r="K116"/>
  <c r="BE116"/>
  <c r="BK131"/>
  <c r="K168"/>
  <c r="BE168"/>
  <c r="BK209"/>
  <c r="BK221"/>
  <c r="BK232"/>
  <c r="BK113"/>
  <c r="K147"/>
  <c r="BE147"/>
  <c r="K261"/>
  <c r="BE261"/>
  <c i="3" r="F36"/>
  <c i="1" r="BC56"/>
  <c i="3" r="K98"/>
  <c r="BE98"/>
  <c i="2" r="BK135"/>
  <c i="3" r="K101"/>
  <c r="BE101"/>
  <c r="K125"/>
  <c r="BE125"/>
  <c r="F39"/>
  <c i="1" r="BF56"/>
  <c i="2" r="F37"/>
  <c i="1" r="BD55"/>
  <c i="3" r="K113"/>
  <c r="BE113"/>
  <c i="2" r="F39"/>
  <c i="1" r="BF55"/>
  <c i="2" r="BK214"/>
  <c i="3" r="BK94"/>
  <c r="K117"/>
  <c r="BE117"/>
  <c r="K121"/>
  <c r="BE121"/>
  <c r="K90"/>
  <c r="BE90"/>
  <c r="K109"/>
  <c r="BE109"/>
  <c r="K133"/>
  <c r="BE133"/>
  <c i="2" r="F38"/>
  <c i="1" r="BE55"/>
  <c i="2" r="K107"/>
  <c r="BE107"/>
  <c r="K254"/>
  <c r="BE254"/>
  <c r="K98"/>
  <c r="BE98"/>
  <c r="K122"/>
  <c r="BE122"/>
  <c r="K164"/>
  <c r="BE164"/>
  <c r="K177"/>
  <c r="BE177"/>
  <c r="K217"/>
  <c r="BE217"/>
  <c r="BK229"/>
  <c r="BK101"/>
  <c r="BK138"/>
  <c r="K235"/>
  <c r="BE235"/>
  <c r="BK265"/>
  <c r="BK250"/>
  <c r="K250"/>
  <c r="K68"/>
  <c i="3" r="F38"/>
  <c i="1" r="BE56"/>
  <c i="2" r="BK200"/>
  <c r="K104"/>
  <c r="BE104"/>
  <c r="BK119"/>
  <c r="BK160"/>
  <c r="K184"/>
  <c r="BE184"/>
  <c r="BK191"/>
  <c r="K212"/>
  <c r="BE212"/>
  <c r="K227"/>
  <c r="BE227"/>
  <c r="K272"/>
  <c r="BE272"/>
  <c r="K144"/>
  <c r="BE144"/>
  <c r="K239"/>
  <c r="BE239"/>
  <c r="K242"/>
  <c r="BE242"/>
  <c i="3" r="BK105"/>
  <c r="BK89"/>
  <c r="K89"/>
  <c r="K63"/>
  <c r="K129"/>
  <c r="BE129"/>
  <c r="F37"/>
  <c i="1" r="BD56"/>
  <c i="3" l="1" r="X88"/>
  <c r="X87"/>
  <c i="2" r="R90"/>
  <c r="R89"/>
  <c r="J61"/>
  <c r="K31"/>
  <c i="1" r="AT55"/>
  <c i="3" r="T88"/>
  <c r="T87"/>
  <c i="1" r="AW56"/>
  <c i="3" r="V88"/>
  <c r="V87"/>
  <c i="2" r="T90"/>
  <c r="T89"/>
  <c i="1" r="AW55"/>
  <c i="3" r="R88"/>
  <c r="R87"/>
  <c r="J61"/>
  <c r="K31"/>
  <c i="1" r="AT56"/>
  <c i="2" r="X90"/>
  <c r="X89"/>
  <c r="Q90"/>
  <c r="Q89"/>
  <c r="I61"/>
  <c r="K30"/>
  <c i="1" r="AS55"/>
  <c i="3" r="BK88"/>
  <c r="K88"/>
  <c r="K62"/>
  <c r="Q88"/>
  <c r="Q87"/>
  <c r="I61"/>
  <c r="K30"/>
  <c i="1" r="AS56"/>
  <c i="2" r="J63"/>
  <c r="I63"/>
  <c i="3" r="J63"/>
  <c i="2" r="BK208"/>
  <c r="K208"/>
  <c r="K65"/>
  <c r="BK91"/>
  <c r="K91"/>
  <c r="K63"/>
  <c r="BK183"/>
  <c r="K183"/>
  <c r="K64"/>
  <c r="BK216"/>
  <c r="K216"/>
  <c r="K66"/>
  <c i="1" r="BF54"/>
  <c r="W33"/>
  <c r="BE54"/>
  <c r="W32"/>
  <c r="BD54"/>
  <c r="W31"/>
  <c i="2" r="K35"/>
  <c i="1" r="AX55"/>
  <c r="AV55"/>
  <c i="3" r="K35"/>
  <c i="1" r="AX56"/>
  <c r="AV56"/>
  <c r="BC54"/>
  <c r="W30"/>
  <c i="3" r="F35"/>
  <c i="1" r="BB56"/>
  <c i="2" r="F35"/>
  <c i="1" r="BB55"/>
  <c i="2" l="1" r="J62"/>
  <c i="3" r="I62"/>
  <c r="BK87"/>
  <c r="K87"/>
  <c r="K61"/>
  <c i="2" r="I62"/>
  <c i="3" r="J62"/>
  <c i="2" r="BK90"/>
  <c r="K90"/>
  <c r="K62"/>
  <c i="1" r="AS54"/>
  <c r="AT54"/>
  <c r="AZ54"/>
  <c r="AW54"/>
  <c r="AY54"/>
  <c r="AK30"/>
  <c r="BA54"/>
  <c r="BB54"/>
  <c r="W29"/>
  <c i="2" l="1" r="BK89"/>
  <c r="K89"/>
  <c r="K32"/>
  <c i="1" r="AG55"/>
  <c r="AX54"/>
  <c r="AK29"/>
  <c i="3" r="K32"/>
  <c i="1" r="AG56"/>
  <c i="3" l="1" r="K41"/>
  <c i="2" r="K41"/>
  <c r="K61"/>
  <c i="1" r="AN55"/>
  <c r="AN56"/>
  <c r="AG54"/>
  <c r="AK26"/>
  <c r="AK3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<sst xmlns="http://schemas.openxmlformats.org/spreadsheetml/2006/main">
  <si>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</si>
  <si>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</si>
  <si>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</si>
  <si>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</si>
  <si>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</si>
  <si>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</si>
  <si>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{85d00cbd-d8af-4dc3-90f1-7957b160ee21}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</si>
  <si>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</si>
  <si>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</si>
  <si>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</si>
  <si>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</si>
  <si>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</si>
  <si>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</si>
  <si>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</si>
  <si>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</si>
  <si>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78/2023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</si>
  <si>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</si>
  <si>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</si>
  <si>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Cesta VPC1 + VRN</t>
  </si>
  <si>
    <t>KSO:</t>
  </si>
  <si>
    <t/>
  </si>
  <si>
    <t>CC-CZ:</t>
  </si>
  <si>
    <t>Místo:</t>
  </si>
  <si>
    <t xml:space="preserve"> </t>
  </si>
  <si>
    <t>Datum:</t>
  </si>
  <si>
    <t>12.8.2024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</si>
  <si>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</si>
  <si>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</si>
  <si>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</si>
  <si>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</si>
  <si>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</si>
  <si>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</si>
  <si>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</si>
  <si>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</si>
  <si>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</si>
  <si>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</si>
  <si>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</si>
  <si>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</si>
  <si>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</si>
  <si>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</si>
  <si>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</si>
  <si>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</si>
  <si>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</si>
  <si>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</si>
  <si>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</si>
  <si>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</si>
  <si>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</si>
  <si>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</si>
  <si>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</si>
  <si>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</si>
  <si>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</si>
  <si>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</si>
  <si>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</si>
  <si>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</si>
  <si>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</si>
  <si>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</si>
  <si>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</si>
  <si>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</si>
  <si>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</si>
  <si>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</si>
  <si>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</si>
  <si>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</si>
  <si>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</si>
  <si>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</si>
  <si>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</si>
  <si>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</si>
  <si>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</si>
  <si>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</si>
  <si>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</si>
  <si>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</si>
  <si>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</si>
  <si>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</si>
  <si>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</si>
  <si>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</si>
  <si>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</si>
  <si>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</si>
  <si>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</si>
  <si>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VPC1</t>
  </si>
  <si>
    <t>STA</t>
  </si>
  <si>
    <t>1</t>
  </si>
  <si>
    <t>{840c9c94-8063-4b85-8828-fc1a808d24f8}</t>
  </si>
  <si>
    <t>2</t>
  </si>
  <si>
    <t>VRN</t>
  </si>
  <si>
    <t>Vedlejší rozpočtové náklady</t>
  </si>
  <si>
    <t>{e7d1ca6f-ad9e-41b5-ba11-bde357c3d4b8}</t>
  </si>
  <si>
    <t>KRYCÍ LIST SOUPISU PRACÍ</t>
  </si>
  <si>
    <t>Objekt:</t>
  </si>
  <si>
    <t>SO 101 - Polní cesta VPC1</t>
  </si>
  <si>
    <t>k. ú. Mrázov</t>
  </si>
  <si>
    <t>01312774</t>
  </si>
  <si>
    <t xml:space="preserve">ČR – SPÚ, KPÚ Pobočka Cheb, Chebská 48/73, 360 06 </t>
  </si>
  <si>
    <t>40527514</t>
  </si>
  <si>
    <t>GEOREAL spol. s r.o., Hálkova 12, 301 00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</si>
  <si>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</si>
  <si>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</si>
  <si>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</si>
  <si>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</si>
  <si>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</si>
  <si>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</si>
  <si>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</si>
  <si>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</si>
  <si>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</si>
  <si>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</si>
  <si>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</si>
  <si>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</si>
  <si>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</si>
  <si>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</si>
  <si>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</si>
  <si>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</si>
  <si>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</si>
  <si>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</si>
  <si>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</si>
  <si>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</si>
  <si>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</si>
  <si>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</si>
  <si>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</si>
  <si>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</si>
  <si>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</si>
  <si>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</si>
  <si>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</si>
  <si>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</si>
  <si>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</si>
  <si>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</si>
  <si>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</si>
  <si>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</si>
  <si>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</si>
  <si>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</si>
  <si>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</si>
  <si>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</si>
  <si>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</si>
  <si>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</si>
  <si>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</si>
  <si>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</si>
  <si>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</si>
  <si>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</si>
  <si>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</si>
  <si>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-469199543</t>
  </si>
  <si>
    <t>PP</t>
  </si>
  <si>
    <t>Odstranění stromů s odřezáním kmene a s odvětvením listnatých, průměru kmene přes 100 do 300 mm</t>
  </si>
  <si>
    <t>Online PSC</t>
  </si>
  <si>
    <t>https://podminky.urs.cz/item/CS_URS_2024_01/112101101</t>
  </si>
  <si>
    <t>112101102</t>
  </si>
  <si>
    <t>Odstranění stromů listnatých průměru kmene přes 300 do 500 mm</t>
  </si>
  <si>
    <t>219744819</t>
  </si>
  <si>
    <t>Odstranění stromů s odřezáním kmene a s odvětvením listnatých, průměru kmene přes 300 do 500 mm</t>
  </si>
  <si>
    <t>https://podminky.urs.cz/item/CS_URS_2024_01/112101102</t>
  </si>
  <si>
    <t>3</t>
  </si>
  <si>
    <t>112101104</t>
  </si>
  <si>
    <t>Odstranění stromů listnatých průměru kmene přes 700 do 900 mm</t>
  </si>
  <si>
    <t>1141569758</t>
  </si>
  <si>
    <t>Odstranění stromů s odřezáním kmene a s odvětvením listnatých, průměru kmene přes 700 do 900 mm</t>
  </si>
  <si>
    <t>https://podminky.urs.cz/item/CS_URS_2024_01/112101104</t>
  </si>
  <si>
    <t>112155115</t>
  </si>
  <si>
    <t>Štěpkování stromků a větví v zapojeném porostu průměru kmene do 300 mm s naložením</t>
  </si>
  <si>
    <t>-2091765687</t>
  </si>
  <si>
    <t>Štěpkování s naložením na dopravní prostředek a odvozem do 20 km stromků a větví v zapojeném porostu, průměru kmene do 300 mm</t>
  </si>
  <si>
    <t>https://podminky.urs.cz/item/CS_URS_2024_01/112155115</t>
  </si>
  <si>
    <t>5</t>
  </si>
  <si>
    <t>112155121</t>
  </si>
  <si>
    <t>Štěpkování stromků a větví v zapojeném porostu průměru kmene přes 300 do 500 mm s naložením</t>
  </si>
  <si>
    <t>443547309</t>
  </si>
  <si>
    <t>Štěpkování s naložením na dopravní prostředek a odvozem do 20 km stromků a větví v zapojeném porostu, průměru kmene přes 300 do 500 mm</t>
  </si>
  <si>
    <t>https://podminky.urs.cz/item/CS_URS_2024_01/112155121</t>
  </si>
  <si>
    <t>6</t>
  </si>
  <si>
    <t>112155125</t>
  </si>
  <si>
    <t>Štěpkování stromků a větví v zapojeném porostu průměru kmene přes 500 do 700 mm s naložením</t>
  </si>
  <si>
    <t>-941911187</t>
  </si>
  <si>
    <t>Štěpkování s naložením na dopravní prostředek a odvozem do 20 km stromků a větví v zapojeném porostu, průměru kmene přes 500 do 700 mm</t>
  </si>
  <si>
    <t>https://podminky.urs.cz/item/CS_URS_2024_01/112155125</t>
  </si>
  <si>
    <t>7</t>
  </si>
  <si>
    <t>112251102</t>
  </si>
  <si>
    <t>Odstranění pařezů průměru přes 300 do 500 mm</t>
  </si>
  <si>
    <t>-1327991041</t>
  </si>
  <si>
    <t>Odstranění pařezů strojně s jejich vykopáním nebo vytrháním průměru přes 300 do 500 mm</t>
  </si>
  <si>
    <t>https://podminky.urs.cz/item/CS_URS_2024_01/112251102</t>
  </si>
  <si>
    <t>8</t>
  </si>
  <si>
    <t>112251103</t>
  </si>
  <si>
    <t>Odstranění pařezů průměru přes 500 do 700 mm</t>
  </si>
  <si>
    <t>1190323705</t>
  </si>
  <si>
    <t>Odstranění pařezů strojně s jejich vykopáním nebo vytrháním průměru přes 500 do 700 mm</t>
  </si>
  <si>
    <t>https://podminky.urs.cz/item/CS_URS_2024_01/112251103</t>
  </si>
  <si>
    <t>9</t>
  </si>
  <si>
    <t>112251105</t>
  </si>
  <si>
    <t>Odstranění pařezů průměru přes 900 do 1100 mm</t>
  </si>
  <si>
    <t>831745284</t>
  </si>
  <si>
    <t>Odstranění pařezů strojně s jejich vykopáním nebo vytrháním průměru přes 900 do 1100 mm</t>
  </si>
  <si>
    <t>https://podminky.urs.cz/item/CS_URS_2024_01/112251105</t>
  </si>
  <si>
    <t>10</t>
  </si>
  <si>
    <t>113107221</t>
  </si>
  <si>
    <t>Odstranění podkladu z kameniva drceného tl do 100 mm strojně pl přes 200 m2</t>
  </si>
  <si>
    <t>m2</t>
  </si>
  <si>
    <t>277842810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</si>
  <si>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</si>
  <si>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https://podminky.urs.cz/item/CS_URS_2024_01/113107221</t>
  </si>
  <si>
    <t>13</t>
  </si>
  <si>
    <t>121151123</t>
  </si>
  <si>
    <t>Sejmutí ornice plochy přes 500 m2 tl vrstvy do 200 mm strojně</t>
  </si>
  <si>
    <t>1196971909</t>
  </si>
  <si>
    <t>Sejmutí ornice strojně při souvislé ploše přes 500 m2, tl. vrstvy do 200 mm</t>
  </si>
  <si>
    <t>https://podminky.urs.cz/item/CS_URS_2024_01/121151123</t>
  </si>
  <si>
    <t>14</t>
  </si>
  <si>
    <t>122252205</t>
  </si>
  <si>
    <t>Odkopávky a prokopávky nezapažené pro silnice a dálnice v hornině třídy těžitelnosti I objem do 1000 m3 strojně</t>
  </si>
  <si>
    <t>m3</t>
  </si>
  <si>
    <t>-1978819586</t>
  </si>
  <si>
    <t>Odkopávky a prokopávky nezapažené pro silnice a dálnice strojně v hornině třídy těžitelnosti I přes 500 do 1 000 m3</t>
  </si>
  <si>
    <t>https://podminky.urs.cz/item/CS_URS_2024_01/122252205</t>
  </si>
  <si>
    <t>VV</t>
  </si>
  <si>
    <t>"výkop na pláň" 641,85</t>
  </si>
  <si>
    <t>"výkop pro vsakovací jímky" 6*2*2</t>
  </si>
  <si>
    <t>Součet</t>
  </si>
  <si>
    <t>15</t>
  </si>
  <si>
    <t>132251104</t>
  </si>
  <si>
    <t>Hloubení rýh nezapažených š do 800 mm v hornině třídy těžitelnosti I skupiny 3 objem přes 100 m3 strojně</t>
  </si>
  <si>
    <t>489334402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</si>
  <si>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</si>
  <si>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</si>
  <si>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"výkop pro drenáž" 138,09</t>
  </si>
  <si>
    <t>16</t>
  </si>
  <si>
    <t>171151103</t>
  </si>
  <si>
    <t>Uložení sypaniny z hornin soudržných do násypů zhutněných strojně</t>
  </si>
  <si>
    <t>-697681682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</si>
  <si>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</si>
  <si>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</si>
  <si>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17</t>
  </si>
  <si>
    <t>174251202</t>
  </si>
  <si>
    <t>Zásyp jam po pařezech D pařezů přes 300 do 500 mm strojně</t>
  </si>
  <si>
    <t>-258620074</t>
  </si>
  <si>
    <t>Zásyp jam po pařezech strojně výkopkem z horniny získané při dobývání pařezů s hrubým urovnáním povrchu zasypávky průměru pařezu přes 300 do 500 mm</t>
  </si>
  <si>
    <t>https://podminky.urs.cz/item/CS_URS_2024_01/174251202</t>
  </si>
  <si>
    <t>18</t>
  </si>
  <si>
    <t>174251203</t>
  </si>
  <si>
    <t>Zásyp jam po pařezech D pařezů přes 500 do 700 mm strojně</t>
  </si>
  <si>
    <t>1660349597</t>
  </si>
  <si>
    <t>Zásyp jam po pařezech strojně výkopkem z horniny získané při dobývání pařezů s hrubým urovnáním povrchu zasypávky průměru pařezu přes 500 do 700 mm</t>
  </si>
  <si>
    <t>https://podminky.urs.cz/item/CS_URS_2024_01/174251203</t>
  </si>
  <si>
    <t>19</t>
  </si>
  <si>
    <t>181351003</t>
  </si>
  <si>
    <t>Rozprostření ornice tl vrstvy do 200 mm pl do 100 m2 v rovině nebo ve svahu do 1:5 strojně</t>
  </si>
  <si>
    <t>320603431</t>
  </si>
  <si>
    <t>Rozprostření a urovnání ornice v rovině nebo ve svahu sklonu do 1:5 strojně při souvislé ploše do 100 m2, tl. vrstvy do 200 mm</t>
  </si>
  <si>
    <t>https://podminky.urs.cz/item/CS_URS_2024_01/181351003</t>
  </si>
  <si>
    <t>20</t>
  </si>
  <si>
    <t>181411133</t>
  </si>
  <si>
    <t>Založení parkového trávníku výsevem pl do 1000 m2 ve svahu přes 1:2 do 1:1</t>
  </si>
  <si>
    <t>1904753001</t>
  </si>
  <si>
    <t>Založení trávníku na půdě předem připravené plochy do 1000 m2 výsevem včetně utažení parkového na svahu přes 1:2 do 1:1</t>
  </si>
  <si>
    <t>https://podminky.urs.cz/item/CS_URS_2024_01/181411133</t>
  </si>
  <si>
    <t>"zeleň ve svahu 1:1,5" 214,8*1,2</t>
  </si>
  <si>
    <t>"zeleň ve svahu 1:1" 17,44*1,4</t>
  </si>
  <si>
    <t>M</t>
  </si>
  <si>
    <t>00572470</t>
  </si>
  <si>
    <t>osivo směs travní univerzál</t>
  </si>
  <si>
    <t>kg</t>
  </si>
  <si>
    <t>-1767672849</t>
  </si>
  <si>
    <t>P</t>
  </si>
  <si>
    <t>Poznámka k položce:_x000d_
předpoklad: 3,5 kg / 100 m2</t>
  </si>
  <si>
    <t>282,176/100*2,5</t>
  </si>
  <si>
    <t>22</t>
  </si>
  <si>
    <t>181951112</t>
  </si>
  <si>
    <t>Úprava pláně v hornině třídy těžitelnosti I skupiny 1 až 3 se zhutněním strojně</t>
  </si>
  <si>
    <t>-512105087</t>
  </si>
  <si>
    <t>Úprava pláně vyrovnáním výškových rozdílů strojně v hornině třídy těžitelnosti I, skupiny 1 až 3 se zhutněním</t>
  </si>
  <si>
    <t>https://podminky.urs.cz/item/CS_URS_2024_01/181951112</t>
  </si>
  <si>
    <t>23</t>
  </si>
  <si>
    <t>182151111</t>
  </si>
  <si>
    <t>Svahování v zářezech v hornině třídy těžitelnosti I skupiny 1 až 3 strojně</t>
  </si>
  <si>
    <t>1927283876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</si>
  <si>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</si>
  <si>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</si>
  <si>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"plocha tělesa v zářezu * koef. svahu 1:1" 17,44*1,4</t>
  </si>
  <si>
    <t>24</t>
  </si>
  <si>
    <t>182251101</t>
  </si>
  <si>
    <t>Svahování násypů strojně</t>
  </si>
  <si>
    <t>1608485110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</si>
  <si>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</si>
  <si>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</si>
  <si>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"plocha tělesa v násypu * koef. svahu 1:1,5" 214,8*1,2</t>
  </si>
  <si>
    <t>25</t>
  </si>
  <si>
    <t>182351123</t>
  </si>
  <si>
    <t>Rozprostření ornice pl přes 100 do 500 m2 ve svahu přes 1:5 tl vrstvy do 200 mm strojně</t>
  </si>
  <si>
    <t>1798714104</t>
  </si>
  <si>
    <t>Rozprostření a urovnání ornice ve svahu sklonu přes 1:5 strojně při souvislé ploše přes 100 do 500 m2, tl. vrstvy do 200 mm</t>
  </si>
  <si>
    <t>https://podminky.urs.cz/item/CS_URS_2024_01/182351123</t>
  </si>
  <si>
    <t>26</t>
  </si>
  <si>
    <t>184818231</t>
  </si>
  <si>
    <t>Ochrana kmene průměru do 300 mm bedněním výšky do 2 m</t>
  </si>
  <si>
    <t>2026809400</t>
  </si>
  <si>
    <t>Ochrana kmene bedněním před poškozením stavebním provozem zřízení včetně odstranění výšky bednění do 2 m průměru kmene do 300 mm</t>
  </si>
  <si>
    <t>https://podminky.urs.cz/item/CS_URS_2024_01/184818231</t>
  </si>
  <si>
    <t>27</t>
  </si>
  <si>
    <t>184818232</t>
  </si>
  <si>
    <t>Ochrana kmene průměru přes 300 do 500 mm bedněním výšky do 2 m</t>
  </si>
  <si>
    <t>-1013093364</t>
  </si>
  <si>
    <t>Ochrana kmene bedněním před poškozením stavebním provozem zřízení včetně odstranění výšky bednění do 2 m průměru kmene přes 300 do 500 mm</t>
  </si>
  <si>
    <t>https://podminky.urs.cz/item/CS_URS_2024_01/184818232</t>
  </si>
  <si>
    <t>28</t>
  </si>
  <si>
    <t>184818233</t>
  </si>
  <si>
    <t>Ochrana kmene průměru přes 500 do 700 mm bedněním výšky do 2 m</t>
  </si>
  <si>
    <t>-1439512482</t>
  </si>
  <si>
    <t>Ochrana kmene bedněním před poškozením stavebním provozem zřízení včetně odstranění výšky bednění do 2 m průměru kmene přes 500 do 700 mm</t>
  </si>
  <si>
    <t>https://podminky.urs.cz/item/CS_URS_2024_01/184818233</t>
  </si>
  <si>
    <t>Zakládání</t>
  </si>
  <si>
    <t>29</t>
  </si>
  <si>
    <t>211521111.R</t>
  </si>
  <si>
    <t>Výplň vsakovacích jímek kamenivem hrubým drceným frakce 63 až 125 mm</t>
  </si>
  <si>
    <t>-526144190</t>
  </si>
  <si>
    <t>Výplň kamenivem do vsakovacích jímek bez zhutnění, s úpravou povrchu výplně kamenivem hrubým drceným frakce 125 až 250 mm</t>
  </si>
  <si>
    <t>6*2*2</t>
  </si>
  <si>
    <t>30</t>
  </si>
  <si>
    <t>211971121</t>
  </si>
  <si>
    <t>Zřízení opláštění žeber nebo trativodů geotextilií v rýze nebo zářezu sklonu přes 1:2 š do 2,5 m</t>
  </si>
  <si>
    <t>-2094209803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</si>
  <si>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</si>
  <si>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</si>
  <si>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"dl. drenáže * šířka" 698,03*1,8</t>
  </si>
  <si>
    <t>31</t>
  </si>
  <si>
    <t>69311060</t>
  </si>
  <si>
    <t>geotextilie netkaná separační, ochranná, filtrační, drenážní PP 200g/m2</t>
  </si>
  <si>
    <t>-1784047676</t>
  </si>
  <si>
    <t>"vsakovací jímky" 6*5,6*2</t>
  </si>
  <si>
    <t>32</t>
  </si>
  <si>
    <t>211971122</t>
  </si>
  <si>
    <t>Zřízení opláštění žeber nebo trativodů geotextilií v rýze nebo zářezu přes 1:2 š přes 2,5 m</t>
  </si>
  <si>
    <t>-639621694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</si>
  <si>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</si>
  <si>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https://podminky.urs.cz/item/CS_URS_2024_01/211971122</t>
  </si>
  <si>
    <t>33</t>
  </si>
  <si>
    <t>212752402.R</t>
  </si>
  <si>
    <t>Trativod z drenážních trubek korugovaných PE-HD SN 8 perforace 360° včetně lože otevřený výkop DN 150 pro liniové stavby</t>
  </si>
  <si>
    <t>m</t>
  </si>
  <si>
    <t>1088214413</t>
  </si>
  <si>
    <t>Trativody z drenážních trubek pro liniové stavby a komunikace se zřízením štěrkového lože pod trubky a s jejich obsypem v otevřeném výkopu trubka korugovaná sendvičová PE-HD SN 8 celoperforovaná 360° DN 160</t>
  </si>
  <si>
    <t>"dl. drenáže" 698,03</t>
  </si>
  <si>
    <t>34</t>
  </si>
  <si>
    <t>274313511</t>
  </si>
  <si>
    <t>Základové pásy z betonu tř. C 12/15</t>
  </si>
  <si>
    <t>920402755</t>
  </si>
  <si>
    <t>Základy z betonu prostého pasy betonu kamenem neprokládaného tř. C 12/15</t>
  </si>
  <si>
    <t>https://podminky.urs.cz/item/CS_URS_2024_01/274313511</t>
  </si>
  <si>
    <t>Poznámka k položce:_x000d_
betonové lože pro drenáž (km 0,139–0,407; km 0,512–0,545; km 0,586–0,682)</t>
  </si>
  <si>
    <t>(268+33+96)*0,3*0,12</t>
  </si>
  <si>
    <t>Svislé a kompletní konstrukce</t>
  </si>
  <si>
    <t>35</t>
  </si>
  <si>
    <t>338950145</t>
  </si>
  <si>
    <t>Osazení kůlů jednotlivě ve svahu do 1:5 se zadusáním do zeminy výška kůlu nad zemí přes 2,0 do 3,0 m</t>
  </si>
  <si>
    <t>-1755573342</t>
  </si>
  <si>
    <t>Osazení dřevěných kůlových konstrukcí svislých Příplatek k cenám jednotlivých kůlů do jam se zadusáním do zeminy, výšky kůlů nad terénem přes 2,0 do 3,0 m</t>
  </si>
  <si>
    <t>https://podminky.urs.cz/item/CS_URS_2024_01/338950145</t>
  </si>
  <si>
    <t>36</t>
  </si>
  <si>
    <t>60591257</t>
  </si>
  <si>
    <t>kůl vyvazovací dřevěný impregnovaný D 8cm dl 3m</t>
  </si>
  <si>
    <t>-845405247</t>
  </si>
  <si>
    <t>37</t>
  </si>
  <si>
    <t>60591320</t>
  </si>
  <si>
    <t>kulatina odkorněná D 7-15cm do dl 5m</t>
  </si>
  <si>
    <t>-546198670</t>
  </si>
  <si>
    <t>Komunikace pozemní</t>
  </si>
  <si>
    <t>52</t>
  </si>
  <si>
    <t>561081111</t>
  </si>
  <si>
    <t>Zřízení podkladu ze zeminy upravené vápnem, cementem, směsnými pojivy tl přes 450 do 500 mm pl do 1000 m2</t>
  </si>
  <si>
    <t>1051933564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</si>
  <si>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</si>
  <si>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https://podminky.urs.cz/item/CS_URS_2024_01/561081111</t>
  </si>
  <si>
    <t>Poznámka k položce:_x000d_
zemní fréza, km 0,490–KÚ</t>
  </si>
  <si>
    <t>58530170</t>
  </si>
  <si>
    <t>vápno nehašené CL 90-Q pro úpravu zemin standardní</t>
  </si>
  <si>
    <t>t</t>
  </si>
  <si>
    <t>1474676957</t>
  </si>
  <si>
    <t>(845,73*0,5)*0,03 "%" *0,9 "t/m3"</t>
  </si>
  <si>
    <t>38</t>
  </si>
  <si>
    <t>564762111</t>
  </si>
  <si>
    <t>Podklad z vibrovaného štěrku VŠ tl 200 mm</t>
  </si>
  <si>
    <t>2107719267</t>
  </si>
  <si>
    <t>Podklad nebo kryt z vibrovaného štěrku VŠ s rozprostřením, vlhčením a zhutněním, po zhutnění tl. 200 mm</t>
  </si>
  <si>
    <t>https://podminky.urs.cz/item/CS_URS_2024_01/564762111</t>
  </si>
  <si>
    <t>39</t>
  </si>
  <si>
    <t>564931512.R</t>
  </si>
  <si>
    <t>Podklad z R-materiálu plochy přes 100 m2 tl 150 mm</t>
  </si>
  <si>
    <t>2014533706</t>
  </si>
  <si>
    <t>Podklad nebo podsyp z R-materiálu s rozprostřením a zhutněním plochy přes 100 m2, po zhutnění tl. 150 mm</t>
  </si>
  <si>
    <t>40</t>
  </si>
  <si>
    <t>564961315</t>
  </si>
  <si>
    <t>Podklad z betonového recyklátu plochy přes 100 m2 tl 200 mm</t>
  </si>
  <si>
    <t>58924335</t>
  </si>
  <si>
    <t>Podklad nebo podsyp z betonového recyklátu s rozprostřením a zhutněním plochy přes 100 m2, po zhutnění tl. 200 mm</t>
  </si>
  <si>
    <t>https://podminky.urs.cz/item/CS_URS_2024_01/564961315</t>
  </si>
  <si>
    <t>41</t>
  </si>
  <si>
    <t>573451117</t>
  </si>
  <si>
    <t>Dvojitý nátěr z asfaltu v množství 3,5 kg/m2 s posypem</t>
  </si>
  <si>
    <t>915209595</t>
  </si>
  <si>
    <t>Dvojitý nátěr DN s posypem kamenivem a se zaválcováním z asfaltu silničního, v množství 3,5 kg/m2</t>
  </si>
  <si>
    <t>https://podminky.urs.cz/item/CS_URS_2024_01/573451117</t>
  </si>
  <si>
    <t>42</t>
  </si>
  <si>
    <t>577155121</t>
  </si>
  <si>
    <t>Asfaltový beton vrstva obrusná ACO 16 (ABH) tl 60 mm š přes 3 m z nemodifikovaného asfaltu</t>
  </si>
  <si>
    <t>-1653058640</t>
  </si>
  <si>
    <t>Asfaltový beton vrstva obrusná ACO 16 (ABH) s rozprostřením a zhutněním z nemodifikovaného asfaltu v pruhu šířky přes 3 m, po zhutnění tl. 60 mm</t>
  </si>
  <si>
    <t>https://podminky.urs.cz/item/CS_URS_2024_01/577155121</t>
  </si>
  <si>
    <t>Ostatní konstrukce a práce, bourání</t>
  </si>
  <si>
    <t>43</t>
  </si>
  <si>
    <t>912211111</t>
  </si>
  <si>
    <t>Montáž směrového sloupku silničního plastového prosté uložení bez betonového základu</t>
  </si>
  <si>
    <t>1938901891</t>
  </si>
  <si>
    <t>Montáž směrového sloupku plastového s odrazkou prostým uložením bez betonového základu silničního</t>
  </si>
  <si>
    <t>https://podminky.urs.cz/item/CS_URS_2024_01/912211111</t>
  </si>
  <si>
    <t>44</t>
  </si>
  <si>
    <t>40445158</t>
  </si>
  <si>
    <t>sloupek směrový silniční plastový 1,2m</t>
  </si>
  <si>
    <t>-1261029504</t>
  </si>
  <si>
    <t>Poznámka k položce:_x000d_
směrové sloupky červené Z11g</t>
  </si>
  <si>
    <t>45</t>
  </si>
  <si>
    <t>935113212</t>
  </si>
  <si>
    <t>Osazení odvodňovacího betonového žlabu s krycím roštem šířky přes 200 mm</t>
  </si>
  <si>
    <t>-1630038544</t>
  </si>
  <si>
    <t>Osazení odvodňovacího žlabu s krycím roštem betonového šířky přes 200 mm</t>
  </si>
  <si>
    <t>https://podminky.urs.cz/item/CS_URS_2024_01/935113212</t>
  </si>
  <si>
    <t>46</t>
  </si>
  <si>
    <t>MAT0001</t>
  </si>
  <si>
    <t>odvodňovací žlab s litinovou mříží D400 š. 400 mm, dl. 500 mm</t>
  </si>
  <si>
    <t>1405895423</t>
  </si>
  <si>
    <t>997</t>
  </si>
  <si>
    <t>Přesun sutě</t>
  </si>
  <si>
    <t>47</t>
  </si>
  <si>
    <t>997013811</t>
  </si>
  <si>
    <t>Poplatek za uložení na skládce (skládkovné) stavebního odpadu dřevěného kód odpadu 17 02 01</t>
  </si>
  <si>
    <t>902409555</t>
  </si>
  <si>
    <t>Poplatek za uložení stavebního odpadu na skládce (skládkovné) dřevěného zatříděného do Katalogu odpadů pod kódem 17 02 01</t>
  </si>
  <si>
    <t>https://podminky.urs.cz/item/CS_URS_2024_01/997013811</t>
  </si>
  <si>
    <t>48</t>
  </si>
  <si>
    <t>997221551</t>
  </si>
  <si>
    <t>Vodorovná doprava suti ze sypkých materiálů do 1 km</t>
  </si>
  <si>
    <t>-841131852</t>
  </si>
  <si>
    <t>Vodorovná doprava suti bez naložení, ale se složením a s hrubým urovnáním ze sypkých materiálů, na vzdálenost do 1 km</t>
  </si>
  <si>
    <t>https://podminky.urs.cz/item/CS_URS_2024_01/997221551</t>
  </si>
  <si>
    <t>"vybouraný štěrk" 97,827</t>
  </si>
  <si>
    <t>"zemina z výkopu nepoužitá do násypů" (665,85+138,09-9,683)*1,8</t>
  </si>
  <si>
    <t>"dřevěný odpad - pařezy" 0,06</t>
  </si>
  <si>
    <t>49</t>
  </si>
  <si>
    <t>997221559</t>
  </si>
  <si>
    <t>Příplatek ZKD 1 km u vodorovné dopravy suti ze sypkých materiálů</t>
  </si>
  <si>
    <t>952760979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</si>
  <si>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</si>
  <si>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</si>
  <si>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"skládka vzdálena 15 km" 1527,55 "t" * 14 "km"</t>
  </si>
  <si>
    <t>50</t>
  </si>
  <si>
    <t>997221873</t>
  </si>
  <si>
    <t>Poplatek za uložení na recyklační skládce (skládkovné) stavebního odpadu zeminy a kamení zatříděného do Katalogu odpadů pod kódem 17 05 04</t>
  </si>
  <si>
    <t>-202714095</t>
  </si>
  <si>
    <t>Poplatek za uložení stavebního odpadu na recyklační skládce (skládkovné) zeminy a kamení zatříděného do Katalogu odpadů pod kódem 17 05 04</t>
  </si>
  <si>
    <t>https://podminky.urs.cz/item/CS_URS_2024_01/997221873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</si>
  <si>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</si>
  <si>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</si>
  <si>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</si>
  <si>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</si>
  <si>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</si>
  <si>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240114266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</si>
  <si>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</si>
  <si>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</si>
  <si>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</si>
  <si>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</si>
  <si>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</si>
  <si>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</si>
  <si>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</si>
  <si>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</si>
  <si>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</si>
  <si>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</si>
  <si>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011324000</t>
  </si>
  <si>
    <t>Archeologický průzkum</t>
  </si>
  <si>
    <t>komplet</t>
  </si>
  <si>
    <t>CS ÚRS 2023 02</t>
  </si>
  <si>
    <t>1024</t>
  </si>
  <si>
    <t>1622439546</t>
  </si>
  <si>
    <t>https://podminky.urs.cz/item/CS_URS_2023_02/011324000</t>
  </si>
  <si>
    <t>Poznámka k položce:_x000d_
Náklady na zabezpečení předběžného archeologického výzkumu</t>
  </si>
  <si>
    <t>012103000</t>
  </si>
  <si>
    <t>Geodetické práce před výstavbou</t>
  </si>
  <si>
    <t>333351831</t>
  </si>
  <si>
    <t>https://podminky.urs.cz/item/CS_URS_2023_02/012103000</t>
  </si>
  <si>
    <t>Poznámka k položce:_x000d_
Vytyčení trasy příkopu</t>
  </si>
  <si>
    <t>012203000</t>
  </si>
  <si>
    <t>Geodetické práce při provádění stavby</t>
  </si>
  <si>
    <t>1307833898</t>
  </si>
  <si>
    <t>https://podminky.urs.cz/item/CS_URS_2023_02/012203000</t>
  </si>
  <si>
    <t>012303000</t>
  </si>
  <si>
    <t>Geodetické práce po výstavbě</t>
  </si>
  <si>
    <t>379211421</t>
  </si>
  <si>
    <t>https://podminky.urs.cz/item/CS_URS_2023_02/012303000</t>
  </si>
  <si>
    <t>Poznámka k položce:_x000d_
zaměření</t>
  </si>
  <si>
    <t>013254000</t>
  </si>
  <si>
    <t>Dokumentace skutečného provedení stavby</t>
  </si>
  <si>
    <t>184512056</t>
  </si>
  <si>
    <t>https://podminky.urs.cz/item/CS_URS_2023_02/013254000</t>
  </si>
  <si>
    <t>VRN3</t>
  </si>
  <si>
    <t>Zařízení staveniště</t>
  </si>
  <si>
    <t>030001000</t>
  </si>
  <si>
    <t>-1178836996</t>
  </si>
  <si>
    <t>https://podminky.urs.cz/item/CS_URS_2023_02/030001000</t>
  </si>
  <si>
    <t>VRN4</t>
  </si>
  <si>
    <t>Inženýrská činnost</t>
  </si>
  <si>
    <t>041903000</t>
  </si>
  <si>
    <t>Dozor jiné osoby</t>
  </si>
  <si>
    <t>-1656995857</t>
  </si>
  <si>
    <t>https://podminky.urs.cz/item/CS_URS_2023_02/041903000</t>
  </si>
  <si>
    <t>Poznámka k položce:_x000d_
Dendrologický a geologický dohled; stanovení přesné receptury úpravy aktivní zóny</t>
  </si>
  <si>
    <t>043002000</t>
  </si>
  <si>
    <t>Zkoušky a ostatní měření</t>
  </si>
  <si>
    <t>446814758</t>
  </si>
  <si>
    <t>https://podminky.urs.cz/item/CS_URS_2023_02/043002000</t>
  </si>
  <si>
    <t>VRN7</t>
  </si>
  <si>
    <t>Provozní vlivy</t>
  </si>
  <si>
    <t>072002000</t>
  </si>
  <si>
    <t>Silniční provoz</t>
  </si>
  <si>
    <t>1064655931</t>
  </si>
  <si>
    <t>https://podminky.urs.cz/item/CS_URS_2023_02/072002000</t>
  </si>
  <si>
    <t>Poznámka k položce:_x000d_
Provizorní dopravní značení - projednání, montáž, pronájem, údržba, demontáž</t>
  </si>
  <si>
    <t>072103011</t>
  </si>
  <si>
    <t>Zajištění DIO komunikace II. a III. třídy - jednoduché el. vedení</t>
  </si>
  <si>
    <t>-314031770</t>
  </si>
  <si>
    <t>https://podminky.urs.cz/item/CS_URS_2023_02/072103011</t>
  </si>
  <si>
    <t>VRN9</t>
  </si>
  <si>
    <t>Ostatní náklady</t>
  </si>
  <si>
    <t>11</t>
  </si>
  <si>
    <t>049103000</t>
  </si>
  <si>
    <t>Náklady vzniklé v souvislosti s realizací stavby</t>
  </si>
  <si>
    <t>2008278088</t>
  </si>
  <si>
    <t>https://podminky.urs.cz/item/CS_URS_2023_02/049103000</t>
  </si>
  <si>
    <t xml:space="preserve">Poznámka k položce:_x000d_
Úprava okolí stavebního pozemku do původního stavu zapříčiněná vlivem pohybu stavební techniky </t>
  </si>
  <si>
    <t>091504000</t>
  </si>
  <si>
    <t>Náklady související s publikační činností</t>
  </si>
  <si>
    <t>1490268275</t>
  </si>
  <si>
    <t>https://podminky.urs.cz/item/CS_URS_2023_02/091504000</t>
  </si>
  <si>
    <t>Poznámka k položce:_x000d_
Umístění prezentační tabule 1ks, instalace na sloupek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</si>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</sst>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1" TargetMode="External" /><Relationship Id="rId2" Type="http://schemas.openxmlformats.org/officeDocument/2006/relationships/hyperlink" Target="https://podminky.urs.cz/item/CS_URS_2024_01/112101102" TargetMode="External" /><Relationship Id="rId3" Type="http://schemas.openxmlformats.org/officeDocument/2006/relationships/hyperlink" Target="https://podminky.urs.cz/item/CS_URS_2024_01/112101104" TargetMode="External" /><Relationship Id="rId4" Type="http://schemas.openxmlformats.org/officeDocument/2006/relationships/hyperlink" Target="https://podminky.urs.cz/item/CS_URS_2024_01/112155115" TargetMode="External" /><Relationship Id="rId5" Type="http://schemas.openxmlformats.org/officeDocument/2006/relationships/hyperlink" Target="https://podminky.urs.cz/item/CS_URS_2024_01/112155121" TargetMode="External" /><Relationship Id="rId6" Type="http://schemas.openxmlformats.org/officeDocument/2006/relationships/hyperlink" Target="https://podminky.urs.cz/item/CS_URS_2024_01/112155125" TargetMode="External" /><Relationship Id="rId7" Type="http://schemas.openxmlformats.org/officeDocument/2006/relationships/hyperlink" Target="https://podminky.urs.cz/item/CS_URS_2024_01/112251102" TargetMode="External" /><Relationship Id="rId8" Type="http://schemas.openxmlformats.org/officeDocument/2006/relationships/hyperlink" Target="https://podminky.urs.cz/item/CS_URS_2024_01/112251103" TargetMode="External" /><Relationship Id="rId9" Type="http://schemas.openxmlformats.org/officeDocument/2006/relationships/hyperlink" Target="https://podminky.urs.cz/item/CS_URS_2024_01/112251105" TargetMode="External" /><Relationship Id="rId10" Type="http://schemas.openxmlformats.org/officeDocument/2006/relationships/hyperlink" Target="https://podminky.urs.cz/item/CS_URS_2024_01/113107221" TargetMode="External" /><Relationship Id="rId11" Type="http://schemas.openxmlformats.org/officeDocument/2006/relationships/hyperlink" Target="https://podminky.urs.cz/item/CS_URS_2024_01/121151123" TargetMode="External" /><Relationship Id="rId12" Type="http://schemas.openxmlformats.org/officeDocument/2006/relationships/hyperlink" Target="https://podminky.urs.cz/item/CS_URS_2024_01/122252205" TargetMode="External" /><Relationship Id="rId13" Type="http://schemas.openxmlformats.org/officeDocument/2006/relationships/hyperlink" Target="https://podminky.urs.cz/item/CS_URS_2024_01/132251104" TargetMode="External" /><Relationship Id="rId14" Type="http://schemas.openxmlformats.org/officeDocument/2006/relationships/hyperlink" Target="https://podminky.urs.cz/item/CS_URS_2024_01/171151103" TargetMode="External" /><Relationship Id="rId15" Type="http://schemas.openxmlformats.org/officeDocument/2006/relationships/hyperlink" Target="https://podminky.urs.cz/item/CS_URS_2024_01/174251202" TargetMode="External" /><Relationship Id="rId16" Type="http://schemas.openxmlformats.org/officeDocument/2006/relationships/hyperlink" Target="https://podminky.urs.cz/item/CS_URS_2024_01/174251203" TargetMode="External" /><Relationship Id="rId17" Type="http://schemas.openxmlformats.org/officeDocument/2006/relationships/hyperlink" Target="https://podminky.urs.cz/item/CS_URS_2024_01/181351003" TargetMode="External" /><Relationship Id="rId18" Type="http://schemas.openxmlformats.org/officeDocument/2006/relationships/hyperlink" Target="https://podminky.urs.cz/item/CS_URS_2024_01/181411133" TargetMode="External" /><Relationship Id="rId19" Type="http://schemas.openxmlformats.org/officeDocument/2006/relationships/hyperlink" Target="https://podminky.urs.cz/item/CS_URS_2024_01/181951112" TargetMode="External" /><Relationship Id="rId20" Type="http://schemas.openxmlformats.org/officeDocument/2006/relationships/hyperlink" Target="https://podminky.urs.cz/item/CS_URS_2024_01/182151111" TargetMode="External" /><Relationship Id="rId21" Type="http://schemas.openxmlformats.org/officeDocument/2006/relationships/hyperlink" Target="https://podminky.urs.cz/item/CS_URS_2024_01/182251101" TargetMode="External" /><Relationship Id="rId22" Type="http://schemas.openxmlformats.org/officeDocument/2006/relationships/hyperlink" Target="https://podminky.urs.cz/item/CS_URS_2024_01/182351123" TargetMode="External" /><Relationship Id="rId23" Type="http://schemas.openxmlformats.org/officeDocument/2006/relationships/hyperlink" Target="https://podminky.urs.cz/item/CS_URS_2024_01/184818231" TargetMode="External" /><Relationship Id="rId24" Type="http://schemas.openxmlformats.org/officeDocument/2006/relationships/hyperlink" Target="https://podminky.urs.cz/item/CS_URS_2024_01/184818232" TargetMode="External" /><Relationship Id="rId25" Type="http://schemas.openxmlformats.org/officeDocument/2006/relationships/hyperlink" Target="https://podminky.urs.cz/item/CS_URS_2024_01/184818233" TargetMode="External" /><Relationship Id="rId26" Type="http://schemas.openxmlformats.org/officeDocument/2006/relationships/hyperlink" Target="https://podminky.urs.cz/item/CS_URS_2024_01/211971121" TargetMode="External" /><Relationship Id="rId27" Type="http://schemas.openxmlformats.org/officeDocument/2006/relationships/hyperlink" Target="https://podminky.urs.cz/item/CS_URS_2024_01/211971122" TargetMode="External" /><Relationship Id="rId28" Type="http://schemas.openxmlformats.org/officeDocument/2006/relationships/hyperlink" Target="https://podminky.urs.cz/item/CS_URS_2024_01/274313511" TargetMode="External" /><Relationship Id="rId29" Type="http://schemas.openxmlformats.org/officeDocument/2006/relationships/hyperlink" Target="https://podminky.urs.cz/item/CS_URS_2024_01/338950145" TargetMode="External" /><Relationship Id="rId30" Type="http://schemas.openxmlformats.org/officeDocument/2006/relationships/hyperlink" Target="https://podminky.urs.cz/item/CS_URS_2024_01/561081111" TargetMode="External" /><Relationship Id="rId31" Type="http://schemas.openxmlformats.org/officeDocument/2006/relationships/hyperlink" Target="https://podminky.urs.cz/item/CS_URS_2024_01/564762111" TargetMode="External" /><Relationship Id="rId32" Type="http://schemas.openxmlformats.org/officeDocument/2006/relationships/hyperlink" Target="https://podminky.urs.cz/item/CS_URS_2024_01/564961315" TargetMode="External" /><Relationship Id="rId33" Type="http://schemas.openxmlformats.org/officeDocument/2006/relationships/hyperlink" Target="https://podminky.urs.cz/item/CS_URS_2024_01/573451117" TargetMode="External" /><Relationship Id="rId34" Type="http://schemas.openxmlformats.org/officeDocument/2006/relationships/hyperlink" Target="https://podminky.urs.cz/item/CS_URS_2024_01/577155121" TargetMode="External" /><Relationship Id="rId35" Type="http://schemas.openxmlformats.org/officeDocument/2006/relationships/hyperlink" Target="https://podminky.urs.cz/item/CS_URS_2024_01/912211111" TargetMode="External" /><Relationship Id="rId36" Type="http://schemas.openxmlformats.org/officeDocument/2006/relationships/hyperlink" Target="https://podminky.urs.cz/item/CS_URS_2024_01/935113212" TargetMode="External" /><Relationship Id="rId37" Type="http://schemas.openxmlformats.org/officeDocument/2006/relationships/hyperlink" Target="https://podminky.urs.cz/item/CS_URS_2024_01/997013811" TargetMode="External" /><Relationship Id="rId38" Type="http://schemas.openxmlformats.org/officeDocument/2006/relationships/hyperlink" Target="https://podminky.urs.cz/item/CS_URS_2024_01/997221551" TargetMode="External" /><Relationship Id="rId39" Type="http://schemas.openxmlformats.org/officeDocument/2006/relationships/hyperlink" Target="https://podminky.urs.cz/item/CS_URS_2024_01/997221559" TargetMode="External" /><Relationship Id="rId40" Type="http://schemas.openxmlformats.org/officeDocument/2006/relationships/hyperlink" Target="https://podminky.urs.cz/item/CS_URS_2024_01/997221873" TargetMode="External" /><Relationship Id="rId41" Type="http://schemas.openxmlformats.org/officeDocument/2006/relationships/hyperlink" Target="https://podminky.urs.cz/item/CS_URS_2024_01/9982251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324000" TargetMode="External" /><Relationship Id="rId2" Type="http://schemas.openxmlformats.org/officeDocument/2006/relationships/hyperlink" Target="https://podminky.urs.cz/item/CS_URS_2023_02/012103000" TargetMode="External" /><Relationship Id="rId3" Type="http://schemas.openxmlformats.org/officeDocument/2006/relationships/hyperlink" Target="https://podminky.urs.cz/item/CS_URS_2023_02/012203000" TargetMode="External" /><Relationship Id="rId4" Type="http://schemas.openxmlformats.org/officeDocument/2006/relationships/hyperlink" Target="https://podminky.urs.cz/item/CS_URS_2023_02/012303000" TargetMode="External" /><Relationship Id="rId5" Type="http://schemas.openxmlformats.org/officeDocument/2006/relationships/hyperlink" Target="https://podminky.urs.cz/item/CS_URS_2023_02/013254000" TargetMode="External" /><Relationship Id="rId6" Type="http://schemas.openxmlformats.org/officeDocument/2006/relationships/hyperlink" Target="https://podminky.urs.cz/item/CS_URS_2023_02/030001000" TargetMode="External" /><Relationship Id="rId7" Type="http://schemas.openxmlformats.org/officeDocument/2006/relationships/hyperlink" Target="https://podminky.urs.cz/item/CS_URS_2023_02/041903000" TargetMode="External" /><Relationship Id="rId8" Type="http://schemas.openxmlformats.org/officeDocument/2006/relationships/hyperlink" Target="https://podminky.urs.cz/item/CS_URS_2023_02/043002000" TargetMode="External" /><Relationship Id="rId9" Type="http://schemas.openxmlformats.org/officeDocument/2006/relationships/hyperlink" Target="https://podminky.urs.cz/item/CS_URS_2023_02/072002000" TargetMode="External" /><Relationship Id="rId10" Type="http://schemas.openxmlformats.org/officeDocument/2006/relationships/hyperlink" Target="https://podminky.urs.cz/item/CS_URS_2023_02/072103011" TargetMode="External" /><Relationship Id="rId11" Type="http://schemas.openxmlformats.org/officeDocument/2006/relationships/hyperlink" Target="https://podminky.urs.cz/item/CS_URS_2023_02/049103000" TargetMode="External" /><Relationship Id="rId12" Type="http://schemas.openxmlformats.org/officeDocument/2006/relationships/hyperlink" Target="https://podminky.urs.cz/item/CS_URS_2023_02/091504000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20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30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78/2023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Cesta VPC1 + VRN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12.8.2024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4" t="s">
        <v>66</v>
      </c>
      <c r="BE52" s="94" t="s">
        <v>67</v>
      </c>
      <c r="BF52" s="95" t="s">
        <v>68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ROUND(SUM(AS55:AS56),2)</f>
        <v>0</v>
      </c>
      <c r="AT54" s="107">
        <f>ROUND(SUM(AT55:AT56),2)</f>
        <v>0</v>
      </c>
      <c r="AU54" s="108">
        <f>ROUND(SUM(AU55:AU56),2)</f>
        <v>0</v>
      </c>
      <c r="AV54" s="108">
        <f>ROUND(SUM(AX54:AY54),2)</f>
        <v>0</v>
      </c>
      <c r="AW54" s="109">
        <f>ROUND(SUM(AW55:AW56),5)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ROUND(SUM(BB55:BB56),2)</f>
        <v>0</v>
      </c>
      <c r="BC54" s="108">
        <f>ROUND(SUM(BC55:BC56),2)</f>
        <v>0</v>
      </c>
      <c r="BD54" s="108">
        <f>ROUND(SUM(BD55:BD56),2)</f>
        <v>0</v>
      </c>
      <c r="BE54" s="108">
        <f>ROUND(SUM(BE55:BE56),2)</f>
        <v>0</v>
      </c>
      <c r="BF54" s="110">
        <f>ROUND(SUM(BF55:BF56),2)</f>
        <v>0</v>
      </c>
      <c r="BG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6</v>
      </c>
      <c r="BX54" s="111" t="s">
        <v>74</v>
      </c>
      <c r="CL54" s="111" t="s">
        <v>20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VPC1'!K32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78</v>
      </c>
      <c r="AR55" s="120"/>
      <c r="AS55" s="121">
        <f>'SO 101 - Polní cesta VPC1'!K30</f>
        <v>0</v>
      </c>
      <c r="AT55" s="122">
        <f>'SO 101 - Polní cesta VPC1'!K31</f>
        <v>0</v>
      </c>
      <c r="AU55" s="122">
        <v>0</v>
      </c>
      <c r="AV55" s="122">
        <f>ROUND(SUM(AX55:AY55),2)</f>
        <v>0</v>
      </c>
      <c r="AW55" s="123">
        <f>'SO 101 - Polní cesta VPC1'!T89</f>
        <v>0</v>
      </c>
      <c r="AX55" s="122">
        <f>'SO 101 - Polní cesta VPC1'!K35</f>
        <v>0</v>
      </c>
      <c r="AY55" s="122">
        <f>'SO 101 - Polní cesta VPC1'!K36</f>
        <v>0</v>
      </c>
      <c r="AZ55" s="122">
        <f>'SO 101 - Polní cesta VPC1'!K37</f>
        <v>0</v>
      </c>
      <c r="BA55" s="122">
        <f>'SO 101 - Polní cesta VPC1'!K38</f>
        <v>0</v>
      </c>
      <c r="BB55" s="122">
        <f>'SO 101 - Polní cesta VPC1'!F35</f>
        <v>0</v>
      </c>
      <c r="BC55" s="122">
        <f>'SO 101 - Polní cesta VPC1'!F36</f>
        <v>0</v>
      </c>
      <c r="BD55" s="122">
        <f>'SO 101 - Polní cesta VPC1'!F37</f>
        <v>0</v>
      </c>
      <c r="BE55" s="122">
        <f>'SO 101 - Polní cesta VPC1'!F38</f>
        <v>0</v>
      </c>
      <c r="BF55" s="124">
        <f>'SO 101 - Polní cesta VPC1'!F39</f>
        <v>0</v>
      </c>
      <c r="BG55" s="7"/>
      <c r="BT55" s="125" t="s">
        <v>79</v>
      </c>
      <c r="BV55" s="125" t="s">
        <v>73</v>
      </c>
      <c r="BW55" s="125" t="s">
        <v>80</v>
      </c>
      <c r="BX55" s="125" t="s">
        <v>6</v>
      </c>
      <c r="CL55" s="125" t="s">
        <v>20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78</v>
      </c>
      <c r="AR56" s="120"/>
      <c r="AS56" s="126">
        <f>'VRN - Vedlejší rozpočtové...'!K30</f>
        <v>0</v>
      </c>
      <c r="AT56" s="127">
        <f>'VRN - Vedlejší rozpočtové...'!K31</f>
        <v>0</v>
      </c>
      <c r="AU56" s="127">
        <v>0</v>
      </c>
      <c r="AV56" s="127">
        <f>ROUND(SUM(AX56:AY56),2)</f>
        <v>0</v>
      </c>
      <c r="AW56" s="128">
        <f>'VRN - Vedlejší rozpočtové...'!T87</f>
        <v>0</v>
      </c>
      <c r="AX56" s="127">
        <f>'VRN - Vedlejší rozpočtové...'!K35</f>
        <v>0</v>
      </c>
      <c r="AY56" s="127">
        <f>'VRN - Vedlejší rozpočtové...'!K36</f>
        <v>0</v>
      </c>
      <c r="AZ56" s="127">
        <f>'VRN - Vedlejší rozpočtové...'!K37</f>
        <v>0</v>
      </c>
      <c r="BA56" s="127">
        <f>'VRN - Vedlejší rozpočtové...'!K38</f>
        <v>0</v>
      </c>
      <c r="BB56" s="127">
        <f>'VRN - Vedlejší rozpočtové...'!F35</f>
        <v>0</v>
      </c>
      <c r="BC56" s="127">
        <f>'VRN - Vedlejší rozpočtové...'!F36</f>
        <v>0</v>
      </c>
      <c r="BD56" s="127">
        <f>'VRN - Vedlejší rozpočtové...'!F37</f>
        <v>0</v>
      </c>
      <c r="BE56" s="127">
        <f>'VRN - Vedlejší rozpočtové...'!F38</f>
        <v>0</v>
      </c>
      <c r="BF56" s="129">
        <f>'VRN - Vedlejší rozpočtové...'!F39</f>
        <v>0</v>
      </c>
      <c r="BG56" s="7"/>
      <c r="BT56" s="125" t="s">
        <v>79</v>
      </c>
      <c r="BV56" s="125" t="s">
        <v>73</v>
      </c>
      <c r="BW56" s="125" t="s">
        <v>84</v>
      </c>
      <c r="BX56" s="125" t="s">
        <v>6</v>
      </c>
      <c r="CL56" s="125" t="s">
        <v>20</v>
      </c>
      <c r="CM56" s="125" t="s">
        <v>81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</row>
  </sheetData>
  <sheetProtection sheet="1" formatColumns="0" formatRows="0" objects="1" scenarios="1" spinCount="100000" saltValue="eV9YThgnBfEdU0YG+P/C+Gmq1uh1vkZrfvbQ16FsE5x7jcpkUishWkeYA2HfYiYdAy8KeuvGiBOTQU/6NcgMSw==" hashValue="l+F15HntD6O+J7aPM5yEmQC2/iDkZeHrejWs9doxMIPRRpW874d/dU3dvFtLDfGKeSWig5EZh+f4qPu+0lAoWA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SO 101 - Polní cesta VPC1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81</v>
      </c>
    </row>
    <row r="4" s="1" customFormat="1" ht="24.96" customHeight="1">
      <c r="B4" s="21"/>
      <c r="D4" s="132" t="s">
        <v>85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Cesta VPC1 + VRN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86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87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88</v>
      </c>
      <c r="G12" s="39"/>
      <c r="H12" s="39"/>
      <c r="I12" s="134" t="s">
        <v>24</v>
      </c>
      <c r="J12" s="139" t="str">
        <f>'Rekapitulace stavby'!AN8</f>
        <v>12.8.2024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89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90</v>
      </c>
      <c r="F15" s="39"/>
      <c r="G15" s="39"/>
      <c r="H15" s="39"/>
      <c r="I15" s="134" t="s">
        <v>28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27</v>
      </c>
      <c r="J20" s="138" t="s">
        <v>91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92</v>
      </c>
      <c r="F21" s="39"/>
      <c r="G21" s="39"/>
      <c r="H21" s="39"/>
      <c r="I21" s="134" t="s">
        <v>28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32</v>
      </c>
      <c r="E23" s="39"/>
      <c r="F23" s="39"/>
      <c r="G23" s="39"/>
      <c r="H23" s="39"/>
      <c r="I23" s="134" t="s">
        <v>27</v>
      </c>
      <c r="J23" s="138" t="s">
        <v>91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92</v>
      </c>
      <c r="F24" s="39"/>
      <c r="G24" s="39"/>
      <c r="H24" s="39"/>
      <c r="I24" s="134" t="s">
        <v>28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33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93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94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35</v>
      </c>
      <c r="E32" s="39"/>
      <c r="F32" s="39"/>
      <c r="G32" s="39"/>
      <c r="H32" s="39"/>
      <c r="I32" s="39"/>
      <c r="J32" s="39"/>
      <c r="K32" s="147">
        <f>ROUND(K89,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37</v>
      </c>
      <c r="G34" s="39"/>
      <c r="H34" s="39"/>
      <c r="I34" s="148" t="s">
        <v>36</v>
      </c>
      <c r="J34" s="39"/>
      <c r="K34" s="148" t="s">
        <v>38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39</v>
      </c>
      <c r="E35" s="134" t="s">
        <v>40</v>
      </c>
      <c r="F35" s="145">
        <f>ROUND((SUM(BE89:BE274)),  2)</f>
        <v>0</v>
      </c>
      <c r="G35" s="39"/>
      <c r="H35" s="39"/>
      <c r="I35" s="150">
        <v>0.20999999999999999</v>
      </c>
      <c r="J35" s="39"/>
      <c r="K35" s="145">
        <f>ROUND(((SUM(BE89:BE274))*I35),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41</v>
      </c>
      <c r="F36" s="145">
        <f>ROUND((SUM(BF89:BF274)),  2)</f>
        <v>0</v>
      </c>
      <c r="G36" s="39"/>
      <c r="H36" s="39"/>
      <c r="I36" s="150">
        <v>0.12</v>
      </c>
      <c r="J36" s="39"/>
      <c r="K36" s="145">
        <f>ROUND(((SUM(BF89:BF274))*I36),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42</v>
      </c>
      <c r="F37" s="145">
        <f>ROUND((SUM(BG89:BG274)),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43</v>
      </c>
      <c r="F38" s="145">
        <f>ROUND((SUM(BH89:BH274)),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44</v>
      </c>
      <c r="F39" s="145">
        <f>ROUND((SUM(BI89:BI274)),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45</v>
      </c>
      <c r="E41" s="153"/>
      <c r="F41" s="153"/>
      <c r="G41" s="154" t="s">
        <v>46</v>
      </c>
      <c r="H41" s="155" t="s">
        <v>47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Cesta VPC1 + VRN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86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101 - Polní cesta VPC1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Mrázov</v>
      </c>
      <c r="G54" s="41"/>
      <c r="H54" s="41"/>
      <c r="I54" s="33" t="s">
        <v>24</v>
      </c>
      <c r="J54" s="73" t="str">
        <f>IF(J12="","",J12)</f>
        <v>12.8.2024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40.05" customHeight="1">
      <c r="A56" s="39"/>
      <c r="B56" s="40"/>
      <c r="C56" s="33" t="s">
        <v>26</v>
      </c>
      <c r="D56" s="41"/>
      <c r="E56" s="41"/>
      <c r="F56" s="28" t="str">
        <f>E15</f>
        <v xml:space="preserve">ČR – SPÚ, KPÚ Pobočka Cheb, Chebská 48/73, 360 06 </v>
      </c>
      <c r="G56" s="41"/>
      <c r="H56" s="41"/>
      <c r="I56" s="33" t="s">
        <v>31</v>
      </c>
      <c r="J56" s="37" t="str">
        <f>E21</f>
        <v>GEOREAL spol. s r.o., Hálkova 12, 301 00 Plzeň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40.05" customHeight="1">
      <c r="A57" s="39"/>
      <c r="B57" s="40"/>
      <c r="C57" s="33" t="s">
        <v>29</v>
      </c>
      <c r="D57" s="41"/>
      <c r="E57" s="41"/>
      <c r="F57" s="28" t="str">
        <f>IF(E18="","",E18)</f>
        <v>Vyplň údaj</v>
      </c>
      <c r="G57" s="41"/>
      <c r="H57" s="41"/>
      <c r="I57" s="33" t="s">
        <v>32</v>
      </c>
      <c r="J57" s="37" t="str">
        <f>E24</f>
        <v>GEOREAL spol. s r.o., Hálkova 12, 301 00 Plzeň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96</v>
      </c>
      <c r="D59" s="164"/>
      <c r="E59" s="164"/>
      <c r="F59" s="164"/>
      <c r="G59" s="164"/>
      <c r="H59" s="164"/>
      <c r="I59" s="165" t="s">
        <v>97</v>
      </c>
      <c r="J59" s="165" t="s">
        <v>98</v>
      </c>
      <c r="K59" s="165" t="s">
        <v>99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69</v>
      </c>
      <c r="D61" s="41"/>
      <c r="E61" s="41"/>
      <c r="F61" s="41"/>
      <c r="G61" s="41"/>
      <c r="H61" s="41"/>
      <c r="I61" s="103">
        <f>Q89</f>
        <v>0</v>
      </c>
      <c r="J61" s="103">
        <f>R89</f>
        <v>0</v>
      </c>
      <c r="K61" s="103">
        <f>K89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100</v>
      </c>
    </row>
    <row r="62" s="9" customFormat="1" ht="24.96" customHeight="1">
      <c r="A62" s="9"/>
      <c r="B62" s="167"/>
      <c r="C62" s="168"/>
      <c r="D62" s="169" t="s">
        <v>101</v>
      </c>
      <c r="E62" s="170"/>
      <c r="F62" s="170"/>
      <c r="G62" s="170"/>
      <c r="H62" s="170"/>
      <c r="I62" s="171">
        <f>Q90</f>
        <v>0</v>
      </c>
      <c r="J62" s="171">
        <f>R90</f>
        <v>0</v>
      </c>
      <c r="K62" s="171">
        <f>K90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7">
        <f>Q91</f>
        <v>0</v>
      </c>
      <c r="J63" s="177">
        <f>R91</f>
        <v>0</v>
      </c>
      <c r="K63" s="177">
        <f>K91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7">
        <f>Q183</f>
        <v>0</v>
      </c>
      <c r="J64" s="177">
        <f>R183</f>
        <v>0</v>
      </c>
      <c r="K64" s="177">
        <f>K183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7">
        <f>Q208</f>
        <v>0</v>
      </c>
      <c r="J65" s="177">
        <f>R208</f>
        <v>0</v>
      </c>
      <c r="K65" s="177">
        <f>K208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7">
        <f>Q216</f>
        <v>0</v>
      </c>
      <c r="J66" s="177">
        <f>R216</f>
        <v>0</v>
      </c>
      <c r="K66" s="177">
        <f>K216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7">
        <f>Q238</f>
        <v>0</v>
      </c>
      <c r="J67" s="177">
        <f>R238</f>
        <v>0</v>
      </c>
      <c r="K67" s="177">
        <f>K238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7">
        <f>Q250</f>
        <v>0</v>
      </c>
      <c r="J68" s="177">
        <f>R250</f>
        <v>0</v>
      </c>
      <c r="K68" s="177">
        <f>K250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108</v>
      </c>
      <c r="E69" s="176"/>
      <c r="F69" s="176"/>
      <c r="G69" s="176"/>
      <c r="H69" s="176"/>
      <c r="I69" s="177">
        <f>Q271</f>
        <v>0</v>
      </c>
      <c r="J69" s="177">
        <f>R271</f>
        <v>0</v>
      </c>
      <c r="K69" s="177">
        <f>K271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109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2" t="str">
        <f>E7</f>
        <v>Cesta VPC1 + VRN</v>
      </c>
      <c r="F79" s="33"/>
      <c r="G79" s="33"/>
      <c r="H79" s="33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86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101 - Polní cesta VPC1</v>
      </c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k. ú. Mrázov</v>
      </c>
      <c r="G83" s="41"/>
      <c r="H83" s="41"/>
      <c r="I83" s="33" t="s">
        <v>24</v>
      </c>
      <c r="J83" s="73" t="str">
        <f>IF(J12="","",J12)</f>
        <v>12.8.2024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26</v>
      </c>
      <c r="D85" s="41"/>
      <c r="E85" s="41"/>
      <c r="F85" s="28" t="str">
        <f>E15</f>
        <v xml:space="preserve">ČR – SPÚ, KPÚ Pobočka Cheb, Chebská 48/73, 360 06 </v>
      </c>
      <c r="G85" s="41"/>
      <c r="H85" s="41"/>
      <c r="I85" s="33" t="s">
        <v>31</v>
      </c>
      <c r="J85" s="37" t="str">
        <f>E21</f>
        <v>GEOREAL spol. s r.o., Hálkova 12, 301 00 Plzeň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32</v>
      </c>
      <c r="J86" s="37" t="str">
        <f>E24</f>
        <v>GEOREAL spol. s r.o., Hálkova 12, 301 00 Plzeň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110</v>
      </c>
      <c r="D88" s="182" t="s">
        <v>54</v>
      </c>
      <c r="E88" s="182" t="s">
        <v>50</v>
      </c>
      <c r="F88" s="182" t="s">
        <v>51</v>
      </c>
      <c r="G88" s="182" t="s">
        <v>111</v>
      </c>
      <c r="H88" s="182" t="s">
        <v>112</v>
      </c>
      <c r="I88" s="182" t="s">
        <v>113</v>
      </c>
      <c r="J88" s="182" t="s">
        <v>114</v>
      </c>
      <c r="K88" s="182" t="s">
        <v>99</v>
      </c>
      <c r="L88" s="183" t="s">
        <v>115</v>
      </c>
      <c r="M88" s="184"/>
      <c r="N88" s="93" t="s">
        <v>20</v>
      </c>
      <c r="O88" s="94" t="s">
        <v>39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4" t="s">
        <v>120</v>
      </c>
      <c r="U88" s="94" t="s">
        <v>121</v>
      </c>
      <c r="V88" s="94" t="s">
        <v>122</v>
      </c>
      <c r="W88" s="94" t="s">
        <v>123</v>
      </c>
      <c r="X88" s="95" t="s">
        <v>124</v>
      </c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41"/>
      <c r="K89" s="185">
        <f>BK89</f>
        <v>0</v>
      </c>
      <c r="L89" s="41"/>
      <c r="M89" s="45"/>
      <c r="N89" s="96"/>
      <c r="O89" s="186"/>
      <c r="P89" s="97"/>
      <c r="Q89" s="187">
        <f>Q90</f>
        <v>0</v>
      </c>
      <c r="R89" s="187">
        <f>R90</f>
        <v>0</v>
      </c>
      <c r="S89" s="97"/>
      <c r="T89" s="188">
        <f>T90</f>
        <v>0</v>
      </c>
      <c r="U89" s="97"/>
      <c r="V89" s="188">
        <f>V90</f>
        <v>2774.1325383799999</v>
      </c>
      <c r="W89" s="97"/>
      <c r="X89" s="189">
        <f>X90</f>
        <v>97.82650000000001</v>
      </c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100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70</v>
      </c>
      <c r="E90" s="194" t="s">
        <v>126</v>
      </c>
      <c r="F90" s="194" t="s">
        <v>127</v>
      </c>
      <c r="G90" s="192"/>
      <c r="H90" s="192"/>
      <c r="I90" s="195"/>
      <c r="J90" s="195"/>
      <c r="K90" s="196">
        <f>BK90</f>
        <v>0</v>
      </c>
      <c r="L90" s="192"/>
      <c r="M90" s="197"/>
      <c r="N90" s="198"/>
      <c r="O90" s="199"/>
      <c r="P90" s="199"/>
      <c r="Q90" s="200">
        <f>Q91+Q183+Q208+Q216+Q238+Q250+Q271</f>
        <v>0</v>
      </c>
      <c r="R90" s="200">
        <f>R91+R183+R208+R216+R238+R250+R271</f>
        <v>0</v>
      </c>
      <c r="S90" s="199"/>
      <c r="T90" s="201">
        <f>T91+T183+T208+T216+T238+T250+T271</f>
        <v>0</v>
      </c>
      <c r="U90" s="199"/>
      <c r="V90" s="201">
        <f>V91+V183+V208+V216+V238+V250+V271</f>
        <v>2774.1325383799999</v>
      </c>
      <c r="W90" s="199"/>
      <c r="X90" s="202">
        <f>X91+X183+X208+X216+X238+X250+X271</f>
        <v>97.82650000000001</v>
      </c>
      <c r="Y90" s="12"/>
      <c r="Z90" s="12"/>
      <c r="AA90" s="12"/>
      <c r="AB90" s="12"/>
      <c r="AC90" s="12"/>
      <c r="AD90" s="12"/>
      <c r="AE90" s="12"/>
      <c r="AR90" s="203" t="s">
        <v>79</v>
      </c>
      <c r="AT90" s="204" t="s">
        <v>70</v>
      </c>
      <c r="AU90" s="204" t="s">
        <v>71</v>
      </c>
      <c r="AY90" s="203" t="s">
        <v>128</v>
      </c>
      <c r="BK90" s="205">
        <f>BK91+BK183+BK208+BK216+BK238+BK250+BK271</f>
        <v>0</v>
      </c>
    </row>
    <row r="91" s="12" customFormat="1" ht="22.8" customHeight="1">
      <c r="A91" s="12"/>
      <c r="B91" s="191"/>
      <c r="C91" s="192"/>
      <c r="D91" s="193" t="s">
        <v>70</v>
      </c>
      <c r="E91" s="206" t="s">
        <v>79</v>
      </c>
      <c r="F91" s="206" t="s">
        <v>129</v>
      </c>
      <c r="G91" s="192"/>
      <c r="H91" s="192"/>
      <c r="I91" s="195"/>
      <c r="J91" s="195"/>
      <c r="K91" s="207">
        <f>BK91</f>
        <v>0</v>
      </c>
      <c r="L91" s="192"/>
      <c r="M91" s="197"/>
      <c r="N91" s="198"/>
      <c r="O91" s="199"/>
      <c r="P91" s="199"/>
      <c r="Q91" s="200">
        <f>SUM(Q92:Q182)</f>
        <v>0</v>
      </c>
      <c r="R91" s="200">
        <f>SUM(R92:R182)</f>
        <v>0</v>
      </c>
      <c r="S91" s="199"/>
      <c r="T91" s="201">
        <f>SUM(T92:T182)</f>
        <v>0</v>
      </c>
      <c r="U91" s="199"/>
      <c r="V91" s="201">
        <f>SUM(V92:V182)</f>
        <v>0.34011400000000003</v>
      </c>
      <c r="W91" s="199"/>
      <c r="X91" s="202">
        <f>SUM(X92:X182)</f>
        <v>97.82650000000001</v>
      </c>
      <c r="Y91" s="12"/>
      <c r="Z91" s="12"/>
      <c r="AA91" s="12"/>
      <c r="AB91" s="12"/>
      <c r="AC91" s="12"/>
      <c r="AD91" s="12"/>
      <c r="AE91" s="12"/>
      <c r="AR91" s="203" t="s">
        <v>79</v>
      </c>
      <c r="AT91" s="204" t="s">
        <v>70</v>
      </c>
      <c r="AU91" s="204" t="s">
        <v>79</v>
      </c>
      <c r="AY91" s="203" t="s">
        <v>128</v>
      </c>
      <c r="BK91" s="205">
        <f>SUM(BK92:BK182)</f>
        <v>0</v>
      </c>
    </row>
    <row r="92" s="2" customFormat="1" ht="24.15" customHeight="1">
      <c r="A92" s="39"/>
      <c r="B92" s="40"/>
      <c r="C92" s="208" t="s">
        <v>79</v>
      </c>
      <c r="D92" s="208" t="s">
        <v>130</v>
      </c>
      <c r="E92" s="209" t="s">
        <v>131</v>
      </c>
      <c r="F92" s="210" t="s">
        <v>132</v>
      </c>
      <c r="G92" s="211" t="s">
        <v>133</v>
      </c>
      <c r="H92" s="212">
        <v>12</v>
      </c>
      <c r="I92" s="213"/>
      <c r="J92" s="213"/>
      <c r="K92" s="214">
        <f>ROUND(P92*H92,2)</f>
        <v>0</v>
      </c>
      <c r="L92" s="210" t="s">
        <v>134</v>
      </c>
      <c r="M92" s="45"/>
      <c r="N92" s="215" t="s">
        <v>20</v>
      </c>
      <c r="O92" s="216" t="s">
        <v>40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</v>
      </c>
      <c r="V92" s="218">
        <f>U92*H92</f>
        <v>0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135</v>
      </c>
      <c r="AT92" s="220" t="s">
        <v>130</v>
      </c>
      <c r="AU92" s="220" t="s">
        <v>81</v>
      </c>
      <c r="AY92" s="18" t="s">
        <v>128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79</v>
      </c>
      <c r="BK92" s="221">
        <f>ROUND(P92*H92,2)</f>
        <v>0</v>
      </c>
      <c r="BL92" s="18" t="s">
        <v>135</v>
      </c>
      <c r="BM92" s="220" t="s">
        <v>136</v>
      </c>
    </row>
    <row r="93" s="2" customFormat="1">
      <c r="A93" s="39"/>
      <c r="B93" s="40"/>
      <c r="C93" s="41"/>
      <c r="D93" s="222" t="s">
        <v>137</v>
      </c>
      <c r="E93" s="41"/>
      <c r="F93" s="223" t="s">
        <v>138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81</v>
      </c>
    </row>
    <row r="94" s="2" customFormat="1">
      <c r="A94" s="39"/>
      <c r="B94" s="40"/>
      <c r="C94" s="41"/>
      <c r="D94" s="227" t="s">
        <v>139</v>
      </c>
      <c r="E94" s="41"/>
      <c r="F94" s="228" t="s">
        <v>140</v>
      </c>
      <c r="G94" s="41"/>
      <c r="H94" s="41"/>
      <c r="I94" s="224"/>
      <c r="J94" s="224"/>
      <c r="K94" s="41"/>
      <c r="L94" s="41"/>
      <c r="M94" s="45"/>
      <c r="N94" s="225"/>
      <c r="O94" s="226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81</v>
      </c>
    </row>
    <row r="95" s="2" customFormat="1" ht="24.15" customHeight="1">
      <c r="A95" s="39"/>
      <c r="B95" s="40"/>
      <c r="C95" s="208" t="s">
        <v>81</v>
      </c>
      <c r="D95" s="208" t="s">
        <v>130</v>
      </c>
      <c r="E95" s="209" t="s">
        <v>141</v>
      </c>
      <c r="F95" s="210" t="s">
        <v>142</v>
      </c>
      <c r="G95" s="211" t="s">
        <v>133</v>
      </c>
      <c r="H95" s="212">
        <v>6</v>
      </c>
      <c r="I95" s="213"/>
      <c r="J95" s="213"/>
      <c r="K95" s="214">
        <f>ROUND(P95*H95,2)</f>
        <v>0</v>
      </c>
      <c r="L95" s="210" t="s">
        <v>134</v>
      </c>
      <c r="M95" s="45"/>
      <c r="N95" s="215" t="s">
        <v>20</v>
      </c>
      <c r="O95" s="216" t="s">
        <v>40</v>
      </c>
      <c r="P95" s="217">
        <f>I95+J95</f>
        <v>0</v>
      </c>
      <c r="Q95" s="217">
        <f>ROUND(I95*H95,2)</f>
        <v>0</v>
      </c>
      <c r="R95" s="217">
        <f>ROUND(J95*H95,2)</f>
        <v>0</v>
      </c>
      <c r="S95" s="85"/>
      <c r="T95" s="218">
        <f>S95*H95</f>
        <v>0</v>
      </c>
      <c r="U95" s="218">
        <v>0</v>
      </c>
      <c r="V95" s="218">
        <f>U95*H95</f>
        <v>0</v>
      </c>
      <c r="W95" s="218">
        <v>0</v>
      </c>
      <c r="X95" s="219">
        <f>W95*H95</f>
        <v>0</v>
      </c>
      <c r="Y95" s="39"/>
      <c r="Z95" s="39"/>
      <c r="AA95" s="39"/>
      <c r="AB95" s="39"/>
      <c r="AC95" s="39"/>
      <c r="AD95" s="39"/>
      <c r="AE95" s="39"/>
      <c r="AR95" s="220" t="s">
        <v>135</v>
      </c>
      <c r="AT95" s="220" t="s">
        <v>130</v>
      </c>
      <c r="AU95" s="220" t="s">
        <v>81</v>
      </c>
      <c r="AY95" s="18" t="s">
        <v>128</v>
      </c>
      <c r="BE95" s="221">
        <f>IF(O95="základní",K95,0)</f>
        <v>0</v>
      </c>
      <c r="BF95" s="221">
        <f>IF(O95="snížená",K95,0)</f>
        <v>0</v>
      </c>
      <c r="BG95" s="221">
        <f>IF(O95="zákl. přenesená",K95,0)</f>
        <v>0</v>
      </c>
      <c r="BH95" s="221">
        <f>IF(O95="sníž. přenesená",K95,0)</f>
        <v>0</v>
      </c>
      <c r="BI95" s="221">
        <f>IF(O95="nulová",K95,0)</f>
        <v>0</v>
      </c>
      <c r="BJ95" s="18" t="s">
        <v>79</v>
      </c>
      <c r="BK95" s="221">
        <f>ROUND(P95*H95,2)</f>
        <v>0</v>
      </c>
      <c r="BL95" s="18" t="s">
        <v>135</v>
      </c>
      <c r="BM95" s="220" t="s">
        <v>143</v>
      </c>
    </row>
    <row r="96" s="2" customFormat="1">
      <c r="A96" s="39"/>
      <c r="B96" s="40"/>
      <c r="C96" s="41"/>
      <c r="D96" s="222" t="s">
        <v>137</v>
      </c>
      <c r="E96" s="41"/>
      <c r="F96" s="223" t="s">
        <v>144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81</v>
      </c>
    </row>
    <row r="97" s="2" customFormat="1">
      <c r="A97" s="39"/>
      <c r="B97" s="40"/>
      <c r="C97" s="41"/>
      <c r="D97" s="227" t="s">
        <v>139</v>
      </c>
      <c r="E97" s="41"/>
      <c r="F97" s="228" t="s">
        <v>145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81</v>
      </c>
    </row>
    <row r="98" s="2" customFormat="1" ht="24.15" customHeight="1">
      <c r="A98" s="39"/>
      <c r="B98" s="40"/>
      <c r="C98" s="208" t="s">
        <v>146</v>
      </c>
      <c r="D98" s="208" t="s">
        <v>130</v>
      </c>
      <c r="E98" s="209" t="s">
        <v>147</v>
      </c>
      <c r="F98" s="210" t="s">
        <v>148</v>
      </c>
      <c r="G98" s="211" t="s">
        <v>133</v>
      </c>
      <c r="H98" s="212">
        <v>1</v>
      </c>
      <c r="I98" s="213"/>
      <c r="J98" s="213"/>
      <c r="K98" s="214">
        <f>ROUND(P98*H98,2)</f>
        <v>0</v>
      </c>
      <c r="L98" s="210" t="s">
        <v>134</v>
      </c>
      <c r="M98" s="45"/>
      <c r="N98" s="215" t="s">
        <v>20</v>
      </c>
      <c r="O98" s="216" t="s">
        <v>40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0</v>
      </c>
      <c r="V98" s="218">
        <f>U98*H98</f>
        <v>0</v>
      </c>
      <c r="W98" s="218">
        <v>0</v>
      </c>
      <c r="X98" s="219">
        <f>W98*H98</f>
        <v>0</v>
      </c>
      <c r="Y98" s="39"/>
      <c r="Z98" s="39"/>
      <c r="AA98" s="39"/>
      <c r="AB98" s="39"/>
      <c r="AC98" s="39"/>
      <c r="AD98" s="39"/>
      <c r="AE98" s="39"/>
      <c r="AR98" s="220" t="s">
        <v>135</v>
      </c>
      <c r="AT98" s="220" t="s">
        <v>130</v>
      </c>
      <c r="AU98" s="220" t="s">
        <v>81</v>
      </c>
      <c r="AY98" s="18" t="s">
        <v>128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79</v>
      </c>
      <c r="BK98" s="221">
        <f>ROUND(P98*H98,2)</f>
        <v>0</v>
      </c>
      <c r="BL98" s="18" t="s">
        <v>135</v>
      </c>
      <c r="BM98" s="220" t="s">
        <v>149</v>
      </c>
    </row>
    <row r="99" s="2" customFormat="1">
      <c r="A99" s="39"/>
      <c r="B99" s="40"/>
      <c r="C99" s="41"/>
      <c r="D99" s="222" t="s">
        <v>137</v>
      </c>
      <c r="E99" s="41"/>
      <c r="F99" s="223" t="s">
        <v>150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81</v>
      </c>
    </row>
    <row r="100" s="2" customFormat="1">
      <c r="A100" s="39"/>
      <c r="B100" s="40"/>
      <c r="C100" s="41"/>
      <c r="D100" s="227" t="s">
        <v>139</v>
      </c>
      <c r="E100" s="41"/>
      <c r="F100" s="228" t="s">
        <v>151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81</v>
      </c>
    </row>
    <row r="101" s="2" customFormat="1" ht="24.15" customHeight="1">
      <c r="A101" s="39"/>
      <c r="B101" s="40"/>
      <c r="C101" s="208" t="s">
        <v>135</v>
      </c>
      <c r="D101" s="208" t="s">
        <v>130</v>
      </c>
      <c r="E101" s="209" t="s">
        <v>152</v>
      </c>
      <c r="F101" s="210" t="s">
        <v>153</v>
      </c>
      <c r="G101" s="211" t="s">
        <v>133</v>
      </c>
      <c r="H101" s="212">
        <v>12</v>
      </c>
      <c r="I101" s="213"/>
      <c r="J101" s="213"/>
      <c r="K101" s="214">
        <f>ROUND(P101*H101,2)</f>
        <v>0</v>
      </c>
      <c r="L101" s="210" t="s">
        <v>134</v>
      </c>
      <c r="M101" s="45"/>
      <c r="N101" s="215" t="s">
        <v>20</v>
      </c>
      <c r="O101" s="216" t="s">
        <v>40</v>
      </c>
      <c r="P101" s="217">
        <f>I101+J101</f>
        <v>0</v>
      </c>
      <c r="Q101" s="217">
        <f>ROUND(I101*H101,2)</f>
        <v>0</v>
      </c>
      <c r="R101" s="217">
        <f>ROUND(J101*H101,2)</f>
        <v>0</v>
      </c>
      <c r="S101" s="85"/>
      <c r="T101" s="218">
        <f>S101*H101</f>
        <v>0</v>
      </c>
      <c r="U101" s="218">
        <v>0</v>
      </c>
      <c r="V101" s="218">
        <f>U101*H101</f>
        <v>0</v>
      </c>
      <c r="W101" s="218">
        <v>0</v>
      </c>
      <c r="X101" s="219">
        <f>W101*H101</f>
        <v>0</v>
      </c>
      <c r="Y101" s="39"/>
      <c r="Z101" s="39"/>
      <c r="AA101" s="39"/>
      <c r="AB101" s="39"/>
      <c r="AC101" s="39"/>
      <c r="AD101" s="39"/>
      <c r="AE101" s="39"/>
      <c r="AR101" s="220" t="s">
        <v>135</v>
      </c>
      <c r="AT101" s="220" t="s">
        <v>130</v>
      </c>
      <c r="AU101" s="220" t="s">
        <v>81</v>
      </c>
      <c r="AY101" s="18" t="s">
        <v>128</v>
      </c>
      <c r="BE101" s="221">
        <f>IF(O101="základní",K101,0)</f>
        <v>0</v>
      </c>
      <c r="BF101" s="221">
        <f>IF(O101="snížená",K101,0)</f>
        <v>0</v>
      </c>
      <c r="BG101" s="221">
        <f>IF(O101="zákl. přenesená",K101,0)</f>
        <v>0</v>
      </c>
      <c r="BH101" s="221">
        <f>IF(O101="sníž. přenesená",K101,0)</f>
        <v>0</v>
      </c>
      <c r="BI101" s="221">
        <f>IF(O101="nulová",K101,0)</f>
        <v>0</v>
      </c>
      <c r="BJ101" s="18" t="s">
        <v>79</v>
      </c>
      <c r="BK101" s="221">
        <f>ROUND(P101*H101,2)</f>
        <v>0</v>
      </c>
      <c r="BL101" s="18" t="s">
        <v>135</v>
      </c>
      <c r="BM101" s="220" t="s">
        <v>154</v>
      </c>
    </row>
    <row r="102" s="2" customFormat="1">
      <c r="A102" s="39"/>
      <c r="B102" s="40"/>
      <c r="C102" s="41"/>
      <c r="D102" s="222" t="s">
        <v>137</v>
      </c>
      <c r="E102" s="41"/>
      <c r="F102" s="223" t="s">
        <v>155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137</v>
      </c>
      <c r="AU102" s="18" t="s">
        <v>81</v>
      </c>
    </row>
    <row r="103" s="2" customFormat="1">
      <c r="A103" s="39"/>
      <c r="B103" s="40"/>
      <c r="C103" s="41"/>
      <c r="D103" s="227" t="s">
        <v>139</v>
      </c>
      <c r="E103" s="41"/>
      <c r="F103" s="228" t="s">
        <v>156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81</v>
      </c>
    </row>
    <row r="104" s="2" customFormat="1">
      <c r="A104" s="39"/>
      <c r="B104" s="40"/>
      <c r="C104" s="208" t="s">
        <v>157</v>
      </c>
      <c r="D104" s="208" t="s">
        <v>130</v>
      </c>
      <c r="E104" s="209" t="s">
        <v>158</v>
      </c>
      <c r="F104" s="210" t="s">
        <v>159</v>
      </c>
      <c r="G104" s="211" t="s">
        <v>133</v>
      </c>
      <c r="H104" s="212">
        <v>6</v>
      </c>
      <c r="I104" s="213"/>
      <c r="J104" s="213"/>
      <c r="K104" s="214">
        <f>ROUND(P104*H104,2)</f>
        <v>0</v>
      </c>
      <c r="L104" s="210" t="s">
        <v>134</v>
      </c>
      <c r="M104" s="45"/>
      <c r="N104" s="215" t="s">
        <v>20</v>
      </c>
      <c r="O104" s="216" t="s">
        <v>40</v>
      </c>
      <c r="P104" s="217">
        <f>I104+J104</f>
        <v>0</v>
      </c>
      <c r="Q104" s="217">
        <f>ROUND(I104*H104,2)</f>
        <v>0</v>
      </c>
      <c r="R104" s="217">
        <f>ROUND(J104*H104,2)</f>
        <v>0</v>
      </c>
      <c r="S104" s="85"/>
      <c r="T104" s="218">
        <f>S104*H104</f>
        <v>0</v>
      </c>
      <c r="U104" s="218">
        <v>0</v>
      </c>
      <c r="V104" s="218">
        <f>U104*H104</f>
        <v>0</v>
      </c>
      <c r="W104" s="218">
        <v>0</v>
      </c>
      <c r="X104" s="219">
        <f>W104*H104</f>
        <v>0</v>
      </c>
      <c r="Y104" s="39"/>
      <c r="Z104" s="39"/>
      <c r="AA104" s="39"/>
      <c r="AB104" s="39"/>
      <c r="AC104" s="39"/>
      <c r="AD104" s="39"/>
      <c r="AE104" s="39"/>
      <c r="AR104" s="220" t="s">
        <v>135</v>
      </c>
      <c r="AT104" s="220" t="s">
        <v>130</v>
      </c>
      <c r="AU104" s="220" t="s">
        <v>81</v>
      </c>
      <c r="AY104" s="18" t="s">
        <v>128</v>
      </c>
      <c r="BE104" s="221">
        <f>IF(O104="základní",K104,0)</f>
        <v>0</v>
      </c>
      <c r="BF104" s="221">
        <f>IF(O104="snížená",K104,0)</f>
        <v>0</v>
      </c>
      <c r="BG104" s="221">
        <f>IF(O104="zákl. přenesená",K104,0)</f>
        <v>0</v>
      </c>
      <c r="BH104" s="221">
        <f>IF(O104="sníž. přenesená",K104,0)</f>
        <v>0</v>
      </c>
      <c r="BI104" s="221">
        <f>IF(O104="nulová",K104,0)</f>
        <v>0</v>
      </c>
      <c r="BJ104" s="18" t="s">
        <v>79</v>
      </c>
      <c r="BK104" s="221">
        <f>ROUND(P104*H104,2)</f>
        <v>0</v>
      </c>
      <c r="BL104" s="18" t="s">
        <v>135</v>
      </c>
      <c r="BM104" s="220" t="s">
        <v>160</v>
      </c>
    </row>
    <row r="105" s="2" customFormat="1">
      <c r="A105" s="39"/>
      <c r="B105" s="40"/>
      <c r="C105" s="41"/>
      <c r="D105" s="222" t="s">
        <v>137</v>
      </c>
      <c r="E105" s="41"/>
      <c r="F105" s="223" t="s">
        <v>161</v>
      </c>
      <c r="G105" s="41"/>
      <c r="H105" s="41"/>
      <c r="I105" s="224"/>
      <c r="J105" s="224"/>
      <c r="K105" s="41"/>
      <c r="L105" s="41"/>
      <c r="M105" s="45"/>
      <c r="N105" s="225"/>
      <c r="O105" s="22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137</v>
      </c>
      <c r="AU105" s="18" t="s">
        <v>81</v>
      </c>
    </row>
    <row r="106" s="2" customFormat="1">
      <c r="A106" s="39"/>
      <c r="B106" s="40"/>
      <c r="C106" s="41"/>
      <c r="D106" s="227" t="s">
        <v>139</v>
      </c>
      <c r="E106" s="41"/>
      <c r="F106" s="228" t="s">
        <v>162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139</v>
      </c>
      <c r="AU106" s="18" t="s">
        <v>81</v>
      </c>
    </row>
    <row r="107" s="2" customFormat="1">
      <c r="A107" s="39"/>
      <c r="B107" s="40"/>
      <c r="C107" s="208" t="s">
        <v>163</v>
      </c>
      <c r="D107" s="208" t="s">
        <v>130</v>
      </c>
      <c r="E107" s="209" t="s">
        <v>164</v>
      </c>
      <c r="F107" s="210" t="s">
        <v>165</v>
      </c>
      <c r="G107" s="211" t="s">
        <v>133</v>
      </c>
      <c r="H107" s="212">
        <v>1</v>
      </c>
      <c r="I107" s="213"/>
      <c r="J107" s="213"/>
      <c r="K107" s="214">
        <f>ROUND(P107*H107,2)</f>
        <v>0</v>
      </c>
      <c r="L107" s="210" t="s">
        <v>134</v>
      </c>
      <c r="M107" s="45"/>
      <c r="N107" s="215" t="s">
        <v>20</v>
      </c>
      <c r="O107" s="216" t="s">
        <v>40</v>
      </c>
      <c r="P107" s="217">
        <f>I107+J107</f>
        <v>0</v>
      </c>
      <c r="Q107" s="217">
        <f>ROUND(I107*H107,2)</f>
        <v>0</v>
      </c>
      <c r="R107" s="217">
        <f>ROUND(J107*H107,2)</f>
        <v>0</v>
      </c>
      <c r="S107" s="85"/>
      <c r="T107" s="218">
        <f>S107*H107</f>
        <v>0</v>
      </c>
      <c r="U107" s="218">
        <v>0</v>
      </c>
      <c r="V107" s="218">
        <f>U107*H107</f>
        <v>0</v>
      </c>
      <c r="W107" s="218">
        <v>0</v>
      </c>
      <c r="X107" s="219">
        <f>W107*H107</f>
        <v>0</v>
      </c>
      <c r="Y107" s="39"/>
      <c r="Z107" s="39"/>
      <c r="AA107" s="39"/>
      <c r="AB107" s="39"/>
      <c r="AC107" s="39"/>
      <c r="AD107" s="39"/>
      <c r="AE107" s="39"/>
      <c r="AR107" s="220" t="s">
        <v>135</v>
      </c>
      <c r="AT107" s="220" t="s">
        <v>130</v>
      </c>
      <c r="AU107" s="220" t="s">
        <v>81</v>
      </c>
      <c r="AY107" s="18" t="s">
        <v>128</v>
      </c>
      <c r="BE107" s="221">
        <f>IF(O107="základní",K107,0)</f>
        <v>0</v>
      </c>
      <c r="BF107" s="221">
        <f>IF(O107="snížená",K107,0)</f>
        <v>0</v>
      </c>
      <c r="BG107" s="221">
        <f>IF(O107="zákl. přenesená",K107,0)</f>
        <v>0</v>
      </c>
      <c r="BH107" s="221">
        <f>IF(O107="sníž. přenesená",K107,0)</f>
        <v>0</v>
      </c>
      <c r="BI107" s="221">
        <f>IF(O107="nulová",K107,0)</f>
        <v>0</v>
      </c>
      <c r="BJ107" s="18" t="s">
        <v>79</v>
      </c>
      <c r="BK107" s="221">
        <f>ROUND(P107*H107,2)</f>
        <v>0</v>
      </c>
      <c r="BL107" s="18" t="s">
        <v>135</v>
      </c>
      <c r="BM107" s="220" t="s">
        <v>166</v>
      </c>
    </row>
    <row r="108" s="2" customFormat="1">
      <c r="A108" s="39"/>
      <c r="B108" s="40"/>
      <c r="C108" s="41"/>
      <c r="D108" s="222" t="s">
        <v>137</v>
      </c>
      <c r="E108" s="41"/>
      <c r="F108" s="223" t="s">
        <v>167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137</v>
      </c>
      <c r="AU108" s="18" t="s">
        <v>81</v>
      </c>
    </row>
    <row r="109" s="2" customFormat="1">
      <c r="A109" s="39"/>
      <c r="B109" s="40"/>
      <c r="C109" s="41"/>
      <c r="D109" s="227" t="s">
        <v>139</v>
      </c>
      <c r="E109" s="41"/>
      <c r="F109" s="228" t="s">
        <v>168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81</v>
      </c>
    </row>
    <row r="110" s="2" customFormat="1" ht="24.15" customHeight="1">
      <c r="A110" s="39"/>
      <c r="B110" s="40"/>
      <c r="C110" s="208" t="s">
        <v>169</v>
      </c>
      <c r="D110" s="208" t="s">
        <v>130</v>
      </c>
      <c r="E110" s="209" t="s">
        <v>170</v>
      </c>
      <c r="F110" s="210" t="s">
        <v>171</v>
      </c>
      <c r="G110" s="211" t="s">
        <v>133</v>
      </c>
      <c r="H110" s="212">
        <v>12</v>
      </c>
      <c r="I110" s="213"/>
      <c r="J110" s="213"/>
      <c r="K110" s="214">
        <f>ROUND(P110*H110,2)</f>
        <v>0</v>
      </c>
      <c r="L110" s="210" t="s">
        <v>134</v>
      </c>
      <c r="M110" s="45"/>
      <c r="N110" s="215" t="s">
        <v>20</v>
      </c>
      <c r="O110" s="216" t="s">
        <v>40</v>
      </c>
      <c r="P110" s="217">
        <f>I110+J110</f>
        <v>0</v>
      </c>
      <c r="Q110" s="217">
        <f>ROUND(I110*H110,2)</f>
        <v>0</v>
      </c>
      <c r="R110" s="217">
        <f>ROUND(J110*H110,2)</f>
        <v>0</v>
      </c>
      <c r="S110" s="85"/>
      <c r="T110" s="218">
        <f>S110*H110</f>
        <v>0</v>
      </c>
      <c r="U110" s="218">
        <v>0</v>
      </c>
      <c r="V110" s="218">
        <f>U110*H110</f>
        <v>0</v>
      </c>
      <c r="W110" s="218">
        <v>0</v>
      </c>
      <c r="X110" s="219">
        <f>W110*H110</f>
        <v>0</v>
      </c>
      <c r="Y110" s="39"/>
      <c r="Z110" s="39"/>
      <c r="AA110" s="39"/>
      <c r="AB110" s="39"/>
      <c r="AC110" s="39"/>
      <c r="AD110" s="39"/>
      <c r="AE110" s="39"/>
      <c r="AR110" s="220" t="s">
        <v>135</v>
      </c>
      <c r="AT110" s="220" t="s">
        <v>130</v>
      </c>
      <c r="AU110" s="220" t="s">
        <v>81</v>
      </c>
      <c r="AY110" s="18" t="s">
        <v>128</v>
      </c>
      <c r="BE110" s="221">
        <f>IF(O110="základní",K110,0)</f>
        <v>0</v>
      </c>
      <c r="BF110" s="221">
        <f>IF(O110="snížená",K110,0)</f>
        <v>0</v>
      </c>
      <c r="BG110" s="221">
        <f>IF(O110="zákl. přenesená",K110,0)</f>
        <v>0</v>
      </c>
      <c r="BH110" s="221">
        <f>IF(O110="sníž. přenesená",K110,0)</f>
        <v>0</v>
      </c>
      <c r="BI110" s="221">
        <f>IF(O110="nulová",K110,0)</f>
        <v>0</v>
      </c>
      <c r="BJ110" s="18" t="s">
        <v>79</v>
      </c>
      <c r="BK110" s="221">
        <f>ROUND(P110*H110,2)</f>
        <v>0</v>
      </c>
      <c r="BL110" s="18" t="s">
        <v>135</v>
      </c>
      <c r="BM110" s="220" t="s">
        <v>172</v>
      </c>
    </row>
    <row r="111" s="2" customFormat="1">
      <c r="A111" s="39"/>
      <c r="B111" s="40"/>
      <c r="C111" s="41"/>
      <c r="D111" s="222" t="s">
        <v>137</v>
      </c>
      <c r="E111" s="41"/>
      <c r="F111" s="223" t="s">
        <v>173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137</v>
      </c>
      <c r="AU111" s="18" t="s">
        <v>81</v>
      </c>
    </row>
    <row r="112" s="2" customFormat="1">
      <c r="A112" s="39"/>
      <c r="B112" s="40"/>
      <c r="C112" s="41"/>
      <c r="D112" s="227" t="s">
        <v>139</v>
      </c>
      <c r="E112" s="41"/>
      <c r="F112" s="228" t="s">
        <v>174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139</v>
      </c>
      <c r="AU112" s="18" t="s">
        <v>81</v>
      </c>
    </row>
    <row r="113" s="2" customFormat="1" ht="24.15" customHeight="1">
      <c r="A113" s="39"/>
      <c r="B113" s="40"/>
      <c r="C113" s="208" t="s">
        <v>175</v>
      </c>
      <c r="D113" s="208" t="s">
        <v>130</v>
      </c>
      <c r="E113" s="209" t="s">
        <v>176</v>
      </c>
      <c r="F113" s="210" t="s">
        <v>177</v>
      </c>
      <c r="G113" s="211" t="s">
        <v>133</v>
      </c>
      <c r="H113" s="212">
        <v>6</v>
      </c>
      <c r="I113" s="213"/>
      <c r="J113" s="213"/>
      <c r="K113" s="214">
        <f>ROUND(P113*H113,2)</f>
        <v>0</v>
      </c>
      <c r="L113" s="210" t="s">
        <v>134</v>
      </c>
      <c r="M113" s="45"/>
      <c r="N113" s="215" t="s">
        <v>20</v>
      </c>
      <c r="O113" s="216" t="s">
        <v>40</v>
      </c>
      <c r="P113" s="217">
        <f>I113+J113</f>
        <v>0</v>
      </c>
      <c r="Q113" s="217">
        <f>ROUND(I113*H113,2)</f>
        <v>0</v>
      </c>
      <c r="R113" s="217">
        <f>ROUND(J113*H113,2)</f>
        <v>0</v>
      </c>
      <c r="S113" s="85"/>
      <c r="T113" s="218">
        <f>S113*H113</f>
        <v>0</v>
      </c>
      <c r="U113" s="218">
        <v>0</v>
      </c>
      <c r="V113" s="218">
        <f>U113*H113</f>
        <v>0</v>
      </c>
      <c r="W113" s="218">
        <v>0</v>
      </c>
      <c r="X113" s="219">
        <f>W113*H113</f>
        <v>0</v>
      </c>
      <c r="Y113" s="39"/>
      <c r="Z113" s="39"/>
      <c r="AA113" s="39"/>
      <c r="AB113" s="39"/>
      <c r="AC113" s="39"/>
      <c r="AD113" s="39"/>
      <c r="AE113" s="39"/>
      <c r="AR113" s="220" t="s">
        <v>135</v>
      </c>
      <c r="AT113" s="220" t="s">
        <v>130</v>
      </c>
      <c r="AU113" s="220" t="s">
        <v>81</v>
      </c>
      <c r="AY113" s="18" t="s">
        <v>128</v>
      </c>
      <c r="BE113" s="221">
        <f>IF(O113="základní",K113,0)</f>
        <v>0</v>
      </c>
      <c r="BF113" s="221">
        <f>IF(O113="snížená",K113,0)</f>
        <v>0</v>
      </c>
      <c r="BG113" s="221">
        <f>IF(O113="zákl. přenesená",K113,0)</f>
        <v>0</v>
      </c>
      <c r="BH113" s="221">
        <f>IF(O113="sníž. přenesená",K113,0)</f>
        <v>0</v>
      </c>
      <c r="BI113" s="221">
        <f>IF(O113="nulová",K113,0)</f>
        <v>0</v>
      </c>
      <c r="BJ113" s="18" t="s">
        <v>79</v>
      </c>
      <c r="BK113" s="221">
        <f>ROUND(P113*H113,2)</f>
        <v>0</v>
      </c>
      <c r="BL113" s="18" t="s">
        <v>135</v>
      </c>
      <c r="BM113" s="220" t="s">
        <v>178</v>
      </c>
    </row>
    <row r="114" s="2" customFormat="1">
      <c r="A114" s="39"/>
      <c r="B114" s="40"/>
      <c r="C114" s="41"/>
      <c r="D114" s="222" t="s">
        <v>137</v>
      </c>
      <c r="E114" s="41"/>
      <c r="F114" s="223" t="s">
        <v>179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81</v>
      </c>
    </row>
    <row r="115" s="2" customFormat="1">
      <c r="A115" s="39"/>
      <c r="B115" s="40"/>
      <c r="C115" s="41"/>
      <c r="D115" s="227" t="s">
        <v>139</v>
      </c>
      <c r="E115" s="41"/>
      <c r="F115" s="228" t="s">
        <v>180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81</v>
      </c>
    </row>
    <row r="116" s="2" customFormat="1" ht="24.15" customHeight="1">
      <c r="A116" s="39"/>
      <c r="B116" s="40"/>
      <c r="C116" s="208" t="s">
        <v>181</v>
      </c>
      <c r="D116" s="208" t="s">
        <v>130</v>
      </c>
      <c r="E116" s="209" t="s">
        <v>182</v>
      </c>
      <c r="F116" s="210" t="s">
        <v>183</v>
      </c>
      <c r="G116" s="211" t="s">
        <v>133</v>
      </c>
      <c r="H116" s="212">
        <v>1</v>
      </c>
      <c r="I116" s="213"/>
      <c r="J116" s="213"/>
      <c r="K116" s="214">
        <f>ROUND(P116*H116,2)</f>
        <v>0</v>
      </c>
      <c r="L116" s="210" t="s">
        <v>134</v>
      </c>
      <c r="M116" s="45"/>
      <c r="N116" s="215" t="s">
        <v>20</v>
      </c>
      <c r="O116" s="216" t="s">
        <v>40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0</v>
      </c>
      <c r="V116" s="218">
        <f>U116*H116</f>
        <v>0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135</v>
      </c>
      <c r="AT116" s="220" t="s">
        <v>130</v>
      </c>
      <c r="AU116" s="220" t="s">
        <v>81</v>
      </c>
      <c r="AY116" s="18" t="s">
        <v>128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79</v>
      </c>
      <c r="BK116" s="221">
        <f>ROUND(P116*H116,2)</f>
        <v>0</v>
      </c>
      <c r="BL116" s="18" t="s">
        <v>135</v>
      </c>
      <c r="BM116" s="220" t="s">
        <v>184</v>
      </c>
    </row>
    <row r="117" s="2" customFormat="1">
      <c r="A117" s="39"/>
      <c r="B117" s="40"/>
      <c r="C117" s="41"/>
      <c r="D117" s="222" t="s">
        <v>137</v>
      </c>
      <c r="E117" s="41"/>
      <c r="F117" s="223" t="s">
        <v>185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137</v>
      </c>
      <c r="AU117" s="18" t="s">
        <v>81</v>
      </c>
    </row>
    <row r="118" s="2" customFormat="1">
      <c r="A118" s="39"/>
      <c r="B118" s="40"/>
      <c r="C118" s="41"/>
      <c r="D118" s="227" t="s">
        <v>139</v>
      </c>
      <c r="E118" s="41"/>
      <c r="F118" s="228" t="s">
        <v>186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81</v>
      </c>
    </row>
    <row r="119" s="2" customFormat="1" ht="24.15" customHeight="1">
      <c r="A119" s="39"/>
      <c r="B119" s="40"/>
      <c r="C119" s="208" t="s">
        <v>187</v>
      </c>
      <c r="D119" s="208" t="s">
        <v>130</v>
      </c>
      <c r="E119" s="209" t="s">
        <v>188</v>
      </c>
      <c r="F119" s="210" t="s">
        <v>189</v>
      </c>
      <c r="G119" s="211" t="s">
        <v>190</v>
      </c>
      <c r="H119" s="212">
        <v>575.45000000000005</v>
      </c>
      <c r="I119" s="213"/>
      <c r="J119" s="213"/>
      <c r="K119" s="214">
        <f>ROUND(P119*H119,2)</f>
        <v>0</v>
      </c>
      <c r="L119" s="210" t="s">
        <v>134</v>
      </c>
      <c r="M119" s="45"/>
      <c r="N119" s="215" t="s">
        <v>20</v>
      </c>
      <c r="O119" s="216" t="s">
        <v>40</v>
      </c>
      <c r="P119" s="217">
        <f>I119+J119</f>
        <v>0</v>
      </c>
      <c r="Q119" s="217">
        <f>ROUND(I119*H119,2)</f>
        <v>0</v>
      </c>
      <c r="R119" s="217">
        <f>ROUND(J119*H119,2)</f>
        <v>0</v>
      </c>
      <c r="S119" s="85"/>
      <c r="T119" s="218">
        <f>S119*H119</f>
        <v>0</v>
      </c>
      <c r="U119" s="218">
        <v>0</v>
      </c>
      <c r="V119" s="218">
        <f>U119*H119</f>
        <v>0</v>
      </c>
      <c r="W119" s="218">
        <v>0.17000000000000001</v>
      </c>
      <c r="X119" s="219">
        <f>W119*H119</f>
        <v>97.82650000000001</v>
      </c>
      <c r="Y119" s="39"/>
      <c r="Z119" s="39"/>
      <c r="AA119" s="39"/>
      <c r="AB119" s="39"/>
      <c r="AC119" s="39"/>
      <c r="AD119" s="39"/>
      <c r="AE119" s="39"/>
      <c r="AR119" s="220" t="s">
        <v>135</v>
      </c>
      <c r="AT119" s="220" t="s">
        <v>130</v>
      </c>
      <c r="AU119" s="220" t="s">
        <v>81</v>
      </c>
      <c r="AY119" s="18" t="s">
        <v>128</v>
      </c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18" t="s">
        <v>79</v>
      </c>
      <c r="BK119" s="221">
        <f>ROUND(P119*H119,2)</f>
        <v>0</v>
      </c>
      <c r="BL119" s="18" t="s">
        <v>135</v>
      </c>
      <c r="BM119" s="220" t="s">
        <v>191</v>
      </c>
    </row>
    <row r="120" s="2" customFormat="1">
      <c r="A120" s="39"/>
      <c r="B120" s="40"/>
      <c r="C120" s="41"/>
      <c r="D120" s="222" t="s">
        <v>137</v>
      </c>
      <c r="E120" s="41"/>
      <c r="F120" s="223" t="s">
        <v>192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81</v>
      </c>
    </row>
    <row r="121" s="2" customFormat="1">
      <c r="A121" s="39"/>
      <c r="B121" s="40"/>
      <c r="C121" s="41"/>
      <c r="D121" s="227" t="s">
        <v>139</v>
      </c>
      <c r="E121" s="41"/>
      <c r="F121" s="228" t="s">
        <v>193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81</v>
      </c>
    </row>
    <row r="122" s="2" customFormat="1" ht="24.15" customHeight="1">
      <c r="A122" s="39"/>
      <c r="B122" s="40"/>
      <c r="C122" s="208" t="s">
        <v>194</v>
      </c>
      <c r="D122" s="208" t="s">
        <v>130</v>
      </c>
      <c r="E122" s="209" t="s">
        <v>195</v>
      </c>
      <c r="F122" s="210" t="s">
        <v>196</v>
      </c>
      <c r="G122" s="211" t="s">
        <v>190</v>
      </c>
      <c r="H122" s="212">
        <v>2804.5100000000002</v>
      </c>
      <c r="I122" s="213"/>
      <c r="J122" s="213"/>
      <c r="K122" s="214">
        <f>ROUND(P122*H122,2)</f>
        <v>0</v>
      </c>
      <c r="L122" s="210" t="s">
        <v>134</v>
      </c>
      <c r="M122" s="45"/>
      <c r="N122" s="215" t="s">
        <v>20</v>
      </c>
      <c r="O122" s="216" t="s">
        <v>40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85"/>
      <c r="T122" s="218">
        <f>S122*H122</f>
        <v>0</v>
      </c>
      <c r="U122" s="218">
        <v>0</v>
      </c>
      <c r="V122" s="218">
        <f>U122*H122</f>
        <v>0</v>
      </c>
      <c r="W122" s="218">
        <v>0</v>
      </c>
      <c r="X122" s="219">
        <f>W122*H122</f>
        <v>0</v>
      </c>
      <c r="Y122" s="39"/>
      <c r="Z122" s="39"/>
      <c r="AA122" s="39"/>
      <c r="AB122" s="39"/>
      <c r="AC122" s="39"/>
      <c r="AD122" s="39"/>
      <c r="AE122" s="39"/>
      <c r="AR122" s="220" t="s">
        <v>135</v>
      </c>
      <c r="AT122" s="220" t="s">
        <v>130</v>
      </c>
      <c r="AU122" s="220" t="s">
        <v>81</v>
      </c>
      <c r="AY122" s="18" t="s">
        <v>128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8" t="s">
        <v>79</v>
      </c>
      <c r="BK122" s="221">
        <f>ROUND(P122*H122,2)</f>
        <v>0</v>
      </c>
      <c r="BL122" s="18" t="s">
        <v>135</v>
      </c>
      <c r="BM122" s="220" t="s">
        <v>197</v>
      </c>
    </row>
    <row r="123" s="2" customFormat="1">
      <c r="A123" s="39"/>
      <c r="B123" s="40"/>
      <c r="C123" s="41"/>
      <c r="D123" s="222" t="s">
        <v>137</v>
      </c>
      <c r="E123" s="41"/>
      <c r="F123" s="223" t="s">
        <v>198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137</v>
      </c>
      <c r="AU123" s="18" t="s">
        <v>81</v>
      </c>
    </row>
    <row r="124" s="2" customFormat="1">
      <c r="A124" s="39"/>
      <c r="B124" s="40"/>
      <c r="C124" s="41"/>
      <c r="D124" s="227" t="s">
        <v>139</v>
      </c>
      <c r="E124" s="41"/>
      <c r="F124" s="228" t="s">
        <v>199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81</v>
      </c>
    </row>
    <row r="125" s="2" customFormat="1" ht="24.15" customHeight="1">
      <c r="A125" s="39"/>
      <c r="B125" s="40"/>
      <c r="C125" s="208" t="s">
        <v>200</v>
      </c>
      <c r="D125" s="208" t="s">
        <v>130</v>
      </c>
      <c r="E125" s="209" t="s">
        <v>201</v>
      </c>
      <c r="F125" s="210" t="s">
        <v>202</v>
      </c>
      <c r="G125" s="211" t="s">
        <v>203</v>
      </c>
      <c r="H125" s="212">
        <v>665.85000000000002</v>
      </c>
      <c r="I125" s="213"/>
      <c r="J125" s="213"/>
      <c r="K125" s="214">
        <f>ROUND(P125*H125,2)</f>
        <v>0</v>
      </c>
      <c r="L125" s="210" t="s">
        <v>134</v>
      </c>
      <c r="M125" s="45"/>
      <c r="N125" s="215" t="s">
        <v>20</v>
      </c>
      <c r="O125" s="216" t="s">
        <v>40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85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9">
        <f>W125*H125</f>
        <v>0</v>
      </c>
      <c r="Y125" s="39"/>
      <c r="Z125" s="39"/>
      <c r="AA125" s="39"/>
      <c r="AB125" s="39"/>
      <c r="AC125" s="39"/>
      <c r="AD125" s="39"/>
      <c r="AE125" s="39"/>
      <c r="AR125" s="220" t="s">
        <v>135</v>
      </c>
      <c r="AT125" s="220" t="s">
        <v>130</v>
      </c>
      <c r="AU125" s="220" t="s">
        <v>81</v>
      </c>
      <c r="AY125" s="18" t="s">
        <v>128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8" t="s">
        <v>79</v>
      </c>
      <c r="BK125" s="221">
        <f>ROUND(P125*H125,2)</f>
        <v>0</v>
      </c>
      <c r="BL125" s="18" t="s">
        <v>135</v>
      </c>
      <c r="BM125" s="220" t="s">
        <v>204</v>
      </c>
    </row>
    <row r="126" s="2" customFormat="1">
      <c r="A126" s="39"/>
      <c r="B126" s="40"/>
      <c r="C126" s="41"/>
      <c r="D126" s="222" t="s">
        <v>137</v>
      </c>
      <c r="E126" s="41"/>
      <c r="F126" s="223" t="s">
        <v>205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81</v>
      </c>
    </row>
    <row r="127" s="2" customFormat="1">
      <c r="A127" s="39"/>
      <c r="B127" s="40"/>
      <c r="C127" s="41"/>
      <c r="D127" s="227" t="s">
        <v>139</v>
      </c>
      <c r="E127" s="41"/>
      <c r="F127" s="228" t="s">
        <v>206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81</v>
      </c>
    </row>
    <row r="128" s="13" customFormat="1">
      <c r="A128" s="13"/>
      <c r="B128" s="229"/>
      <c r="C128" s="230"/>
      <c r="D128" s="222" t="s">
        <v>207</v>
      </c>
      <c r="E128" s="231" t="s">
        <v>20</v>
      </c>
      <c r="F128" s="232" t="s">
        <v>208</v>
      </c>
      <c r="G128" s="230"/>
      <c r="H128" s="233">
        <v>641.85000000000002</v>
      </c>
      <c r="I128" s="234"/>
      <c r="J128" s="234"/>
      <c r="K128" s="230"/>
      <c r="L128" s="230"/>
      <c r="M128" s="235"/>
      <c r="N128" s="236"/>
      <c r="O128" s="237"/>
      <c r="P128" s="237"/>
      <c r="Q128" s="237"/>
      <c r="R128" s="237"/>
      <c r="S128" s="237"/>
      <c r="T128" s="237"/>
      <c r="U128" s="237"/>
      <c r="V128" s="237"/>
      <c r="W128" s="237"/>
      <c r="X128" s="238"/>
      <c r="Y128" s="13"/>
      <c r="Z128" s="13"/>
      <c r="AA128" s="13"/>
      <c r="AB128" s="13"/>
      <c r="AC128" s="13"/>
      <c r="AD128" s="13"/>
      <c r="AE128" s="13"/>
      <c r="AT128" s="239" t="s">
        <v>207</v>
      </c>
      <c r="AU128" s="239" t="s">
        <v>81</v>
      </c>
      <c r="AV128" s="13" t="s">
        <v>81</v>
      </c>
      <c r="AW128" s="13" t="s">
        <v>5</v>
      </c>
      <c r="AX128" s="13" t="s">
        <v>71</v>
      </c>
      <c r="AY128" s="239" t="s">
        <v>128</v>
      </c>
    </row>
    <row r="129" s="13" customFormat="1">
      <c r="A129" s="13"/>
      <c r="B129" s="229"/>
      <c r="C129" s="230"/>
      <c r="D129" s="222" t="s">
        <v>207</v>
      </c>
      <c r="E129" s="231" t="s">
        <v>20</v>
      </c>
      <c r="F129" s="232" t="s">
        <v>209</v>
      </c>
      <c r="G129" s="230"/>
      <c r="H129" s="233">
        <v>24</v>
      </c>
      <c r="I129" s="234"/>
      <c r="J129" s="234"/>
      <c r="K129" s="230"/>
      <c r="L129" s="230"/>
      <c r="M129" s="235"/>
      <c r="N129" s="236"/>
      <c r="O129" s="237"/>
      <c r="P129" s="237"/>
      <c r="Q129" s="237"/>
      <c r="R129" s="237"/>
      <c r="S129" s="237"/>
      <c r="T129" s="237"/>
      <c r="U129" s="237"/>
      <c r="V129" s="237"/>
      <c r="W129" s="237"/>
      <c r="X129" s="238"/>
      <c r="Y129" s="13"/>
      <c r="Z129" s="13"/>
      <c r="AA129" s="13"/>
      <c r="AB129" s="13"/>
      <c r="AC129" s="13"/>
      <c r="AD129" s="13"/>
      <c r="AE129" s="13"/>
      <c r="AT129" s="239" t="s">
        <v>207</v>
      </c>
      <c r="AU129" s="239" t="s">
        <v>81</v>
      </c>
      <c r="AV129" s="13" t="s">
        <v>81</v>
      </c>
      <c r="AW129" s="13" t="s">
        <v>5</v>
      </c>
      <c r="AX129" s="13" t="s">
        <v>71</v>
      </c>
      <c r="AY129" s="239" t="s">
        <v>128</v>
      </c>
    </row>
    <row r="130" s="14" customFormat="1">
      <c r="A130" s="14"/>
      <c r="B130" s="240"/>
      <c r="C130" s="241"/>
      <c r="D130" s="222" t="s">
        <v>207</v>
      </c>
      <c r="E130" s="242" t="s">
        <v>20</v>
      </c>
      <c r="F130" s="243" t="s">
        <v>210</v>
      </c>
      <c r="G130" s="241"/>
      <c r="H130" s="244">
        <v>665.85000000000002</v>
      </c>
      <c r="I130" s="245"/>
      <c r="J130" s="245"/>
      <c r="K130" s="241"/>
      <c r="L130" s="241"/>
      <c r="M130" s="246"/>
      <c r="N130" s="247"/>
      <c r="O130" s="248"/>
      <c r="P130" s="248"/>
      <c r="Q130" s="248"/>
      <c r="R130" s="248"/>
      <c r="S130" s="248"/>
      <c r="T130" s="248"/>
      <c r="U130" s="248"/>
      <c r="V130" s="248"/>
      <c r="W130" s="248"/>
      <c r="X130" s="249"/>
      <c r="Y130" s="14"/>
      <c r="Z130" s="14"/>
      <c r="AA130" s="14"/>
      <c r="AB130" s="14"/>
      <c r="AC130" s="14"/>
      <c r="AD130" s="14"/>
      <c r="AE130" s="14"/>
      <c r="AT130" s="250" t="s">
        <v>207</v>
      </c>
      <c r="AU130" s="250" t="s">
        <v>81</v>
      </c>
      <c r="AV130" s="14" t="s">
        <v>135</v>
      </c>
      <c r="AW130" s="14" t="s">
        <v>5</v>
      </c>
      <c r="AX130" s="14" t="s">
        <v>79</v>
      </c>
      <c r="AY130" s="250" t="s">
        <v>128</v>
      </c>
    </row>
    <row r="131" s="2" customFormat="1">
      <c r="A131" s="39"/>
      <c r="B131" s="40"/>
      <c r="C131" s="208" t="s">
        <v>211</v>
      </c>
      <c r="D131" s="208" t="s">
        <v>130</v>
      </c>
      <c r="E131" s="209" t="s">
        <v>212</v>
      </c>
      <c r="F131" s="210" t="s">
        <v>213</v>
      </c>
      <c r="G131" s="211" t="s">
        <v>203</v>
      </c>
      <c r="H131" s="212">
        <v>138.09</v>
      </c>
      <c r="I131" s="213"/>
      <c r="J131" s="213"/>
      <c r="K131" s="214">
        <f>ROUND(P131*H131,2)</f>
        <v>0</v>
      </c>
      <c r="L131" s="210" t="s">
        <v>134</v>
      </c>
      <c r="M131" s="45"/>
      <c r="N131" s="215" t="s">
        <v>20</v>
      </c>
      <c r="O131" s="216" t="s">
        <v>40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85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9">
        <f>W131*H131</f>
        <v>0</v>
      </c>
      <c r="Y131" s="39"/>
      <c r="Z131" s="39"/>
      <c r="AA131" s="39"/>
      <c r="AB131" s="39"/>
      <c r="AC131" s="39"/>
      <c r="AD131" s="39"/>
      <c r="AE131" s="39"/>
      <c r="AR131" s="220" t="s">
        <v>135</v>
      </c>
      <c r="AT131" s="220" t="s">
        <v>130</v>
      </c>
      <c r="AU131" s="220" t="s">
        <v>81</v>
      </c>
      <c r="AY131" s="18" t="s">
        <v>128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8" t="s">
        <v>79</v>
      </c>
      <c r="BK131" s="221">
        <f>ROUND(P131*H131,2)</f>
        <v>0</v>
      </c>
      <c r="BL131" s="18" t="s">
        <v>135</v>
      </c>
      <c r="BM131" s="220" t="s">
        <v>214</v>
      </c>
    </row>
    <row r="132" s="2" customFormat="1">
      <c r="A132" s="39"/>
      <c r="B132" s="40"/>
      <c r="C132" s="41"/>
      <c r="D132" s="222" t="s">
        <v>137</v>
      </c>
      <c r="E132" s="41"/>
      <c r="F132" s="223" t="s">
        <v>215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137</v>
      </c>
      <c r="AU132" s="18" t="s">
        <v>81</v>
      </c>
    </row>
    <row r="133" s="2" customFormat="1">
      <c r="A133" s="39"/>
      <c r="B133" s="40"/>
      <c r="C133" s="41"/>
      <c r="D133" s="227" t="s">
        <v>139</v>
      </c>
      <c r="E133" s="41"/>
      <c r="F133" s="228" t="s">
        <v>216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81</v>
      </c>
    </row>
    <row r="134" s="13" customFormat="1">
      <c r="A134" s="13"/>
      <c r="B134" s="229"/>
      <c r="C134" s="230"/>
      <c r="D134" s="222" t="s">
        <v>207</v>
      </c>
      <c r="E134" s="231" t="s">
        <v>20</v>
      </c>
      <c r="F134" s="232" t="s">
        <v>217</v>
      </c>
      <c r="G134" s="230"/>
      <c r="H134" s="233">
        <v>138.09</v>
      </c>
      <c r="I134" s="234"/>
      <c r="J134" s="234"/>
      <c r="K134" s="230"/>
      <c r="L134" s="230"/>
      <c r="M134" s="235"/>
      <c r="N134" s="236"/>
      <c r="O134" s="237"/>
      <c r="P134" s="237"/>
      <c r="Q134" s="237"/>
      <c r="R134" s="237"/>
      <c r="S134" s="237"/>
      <c r="T134" s="237"/>
      <c r="U134" s="237"/>
      <c r="V134" s="237"/>
      <c r="W134" s="237"/>
      <c r="X134" s="238"/>
      <c r="Y134" s="13"/>
      <c r="Z134" s="13"/>
      <c r="AA134" s="13"/>
      <c r="AB134" s="13"/>
      <c r="AC134" s="13"/>
      <c r="AD134" s="13"/>
      <c r="AE134" s="13"/>
      <c r="AT134" s="239" t="s">
        <v>207</v>
      </c>
      <c r="AU134" s="239" t="s">
        <v>81</v>
      </c>
      <c r="AV134" s="13" t="s">
        <v>81</v>
      </c>
      <c r="AW134" s="13" t="s">
        <v>5</v>
      </c>
      <c r="AX134" s="13" t="s">
        <v>79</v>
      </c>
      <c r="AY134" s="239" t="s">
        <v>128</v>
      </c>
    </row>
    <row r="135" s="2" customFormat="1" ht="24.15" customHeight="1">
      <c r="A135" s="39"/>
      <c r="B135" s="40"/>
      <c r="C135" s="208" t="s">
        <v>218</v>
      </c>
      <c r="D135" s="208" t="s">
        <v>130</v>
      </c>
      <c r="E135" s="209" t="s">
        <v>219</v>
      </c>
      <c r="F135" s="210" t="s">
        <v>220</v>
      </c>
      <c r="G135" s="211" t="s">
        <v>203</v>
      </c>
      <c r="H135" s="212">
        <v>9.6829999999999998</v>
      </c>
      <c r="I135" s="213"/>
      <c r="J135" s="213"/>
      <c r="K135" s="214">
        <f>ROUND(P135*H135,2)</f>
        <v>0</v>
      </c>
      <c r="L135" s="210" t="s">
        <v>134</v>
      </c>
      <c r="M135" s="45"/>
      <c r="N135" s="215" t="s">
        <v>20</v>
      </c>
      <c r="O135" s="216" t="s">
        <v>40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85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9">
        <f>W135*H135</f>
        <v>0</v>
      </c>
      <c r="Y135" s="39"/>
      <c r="Z135" s="39"/>
      <c r="AA135" s="39"/>
      <c r="AB135" s="39"/>
      <c r="AC135" s="39"/>
      <c r="AD135" s="39"/>
      <c r="AE135" s="39"/>
      <c r="AR135" s="220" t="s">
        <v>135</v>
      </c>
      <c r="AT135" s="220" t="s">
        <v>130</v>
      </c>
      <c r="AU135" s="220" t="s">
        <v>81</v>
      </c>
      <c r="AY135" s="18" t="s">
        <v>128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8" t="s">
        <v>79</v>
      </c>
      <c r="BK135" s="221">
        <f>ROUND(P135*H135,2)</f>
        <v>0</v>
      </c>
      <c r="BL135" s="18" t="s">
        <v>135</v>
      </c>
      <c r="BM135" s="220" t="s">
        <v>221</v>
      </c>
    </row>
    <row r="136" s="2" customFormat="1">
      <c r="A136" s="39"/>
      <c r="B136" s="40"/>
      <c r="C136" s="41"/>
      <c r="D136" s="222" t="s">
        <v>137</v>
      </c>
      <c r="E136" s="41"/>
      <c r="F136" s="223" t="s">
        <v>222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81</v>
      </c>
    </row>
    <row r="137" s="2" customFormat="1">
      <c r="A137" s="39"/>
      <c r="B137" s="40"/>
      <c r="C137" s="41"/>
      <c r="D137" s="227" t="s">
        <v>139</v>
      </c>
      <c r="E137" s="41"/>
      <c r="F137" s="228" t="s">
        <v>223</v>
      </c>
      <c r="G137" s="41"/>
      <c r="H137" s="41"/>
      <c r="I137" s="224"/>
      <c r="J137" s="224"/>
      <c r="K137" s="41"/>
      <c r="L137" s="41"/>
      <c r="M137" s="45"/>
      <c r="N137" s="225"/>
      <c r="O137" s="226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81</v>
      </c>
    </row>
    <row r="138" s="2" customFormat="1" ht="24.15" customHeight="1">
      <c r="A138" s="39"/>
      <c r="B138" s="40"/>
      <c r="C138" s="208" t="s">
        <v>224</v>
      </c>
      <c r="D138" s="208" t="s">
        <v>130</v>
      </c>
      <c r="E138" s="209" t="s">
        <v>225</v>
      </c>
      <c r="F138" s="210" t="s">
        <v>226</v>
      </c>
      <c r="G138" s="211" t="s">
        <v>133</v>
      </c>
      <c r="H138" s="212">
        <v>4</v>
      </c>
      <c r="I138" s="213"/>
      <c r="J138" s="213"/>
      <c r="K138" s="214">
        <f>ROUND(P138*H138,2)</f>
        <v>0</v>
      </c>
      <c r="L138" s="210" t="s">
        <v>134</v>
      </c>
      <c r="M138" s="45"/>
      <c r="N138" s="215" t="s">
        <v>20</v>
      </c>
      <c r="O138" s="216" t="s">
        <v>40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85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9">
        <f>W138*H138</f>
        <v>0</v>
      </c>
      <c r="Y138" s="39"/>
      <c r="Z138" s="39"/>
      <c r="AA138" s="39"/>
      <c r="AB138" s="39"/>
      <c r="AC138" s="39"/>
      <c r="AD138" s="39"/>
      <c r="AE138" s="39"/>
      <c r="AR138" s="220" t="s">
        <v>135</v>
      </c>
      <c r="AT138" s="220" t="s">
        <v>130</v>
      </c>
      <c r="AU138" s="220" t="s">
        <v>81</v>
      </c>
      <c r="AY138" s="18" t="s">
        <v>128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8" t="s">
        <v>79</v>
      </c>
      <c r="BK138" s="221">
        <f>ROUND(P138*H138,2)</f>
        <v>0</v>
      </c>
      <c r="BL138" s="18" t="s">
        <v>135</v>
      </c>
      <c r="BM138" s="220" t="s">
        <v>227</v>
      </c>
    </row>
    <row r="139" s="2" customFormat="1">
      <c r="A139" s="39"/>
      <c r="B139" s="40"/>
      <c r="C139" s="41"/>
      <c r="D139" s="222" t="s">
        <v>137</v>
      </c>
      <c r="E139" s="41"/>
      <c r="F139" s="223" t="s">
        <v>228</v>
      </c>
      <c r="G139" s="41"/>
      <c r="H139" s="41"/>
      <c r="I139" s="224"/>
      <c r="J139" s="224"/>
      <c r="K139" s="41"/>
      <c r="L139" s="41"/>
      <c r="M139" s="4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137</v>
      </c>
      <c r="AU139" s="18" t="s">
        <v>81</v>
      </c>
    </row>
    <row r="140" s="2" customFormat="1">
      <c r="A140" s="39"/>
      <c r="B140" s="40"/>
      <c r="C140" s="41"/>
      <c r="D140" s="227" t="s">
        <v>139</v>
      </c>
      <c r="E140" s="41"/>
      <c r="F140" s="228" t="s">
        <v>229</v>
      </c>
      <c r="G140" s="41"/>
      <c r="H140" s="41"/>
      <c r="I140" s="224"/>
      <c r="J140" s="224"/>
      <c r="K140" s="41"/>
      <c r="L140" s="41"/>
      <c r="M140" s="4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139</v>
      </c>
      <c r="AU140" s="18" t="s">
        <v>81</v>
      </c>
    </row>
    <row r="141" s="2" customFormat="1" ht="24.15" customHeight="1">
      <c r="A141" s="39"/>
      <c r="B141" s="40"/>
      <c r="C141" s="208" t="s">
        <v>230</v>
      </c>
      <c r="D141" s="208" t="s">
        <v>130</v>
      </c>
      <c r="E141" s="209" t="s">
        <v>231</v>
      </c>
      <c r="F141" s="210" t="s">
        <v>232</v>
      </c>
      <c r="G141" s="211" t="s">
        <v>133</v>
      </c>
      <c r="H141" s="212">
        <v>2</v>
      </c>
      <c r="I141" s="213"/>
      <c r="J141" s="213"/>
      <c r="K141" s="214">
        <f>ROUND(P141*H141,2)</f>
        <v>0</v>
      </c>
      <c r="L141" s="210" t="s">
        <v>134</v>
      </c>
      <c r="M141" s="45"/>
      <c r="N141" s="215" t="s">
        <v>20</v>
      </c>
      <c r="O141" s="216" t="s">
        <v>40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135</v>
      </c>
      <c r="AT141" s="220" t="s">
        <v>130</v>
      </c>
      <c r="AU141" s="220" t="s">
        <v>81</v>
      </c>
      <c r="AY141" s="18" t="s">
        <v>128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79</v>
      </c>
      <c r="BK141" s="221">
        <f>ROUND(P141*H141,2)</f>
        <v>0</v>
      </c>
      <c r="BL141" s="18" t="s">
        <v>135</v>
      </c>
      <c r="BM141" s="220" t="s">
        <v>233</v>
      </c>
    </row>
    <row r="142" s="2" customFormat="1">
      <c r="A142" s="39"/>
      <c r="B142" s="40"/>
      <c r="C142" s="41"/>
      <c r="D142" s="222" t="s">
        <v>137</v>
      </c>
      <c r="E142" s="41"/>
      <c r="F142" s="223" t="s">
        <v>234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137</v>
      </c>
      <c r="AU142" s="18" t="s">
        <v>81</v>
      </c>
    </row>
    <row r="143" s="2" customFormat="1">
      <c r="A143" s="39"/>
      <c r="B143" s="40"/>
      <c r="C143" s="41"/>
      <c r="D143" s="227" t="s">
        <v>139</v>
      </c>
      <c r="E143" s="41"/>
      <c r="F143" s="228" t="s">
        <v>235</v>
      </c>
      <c r="G143" s="41"/>
      <c r="H143" s="41"/>
      <c r="I143" s="224"/>
      <c r="J143" s="224"/>
      <c r="K143" s="41"/>
      <c r="L143" s="41"/>
      <c r="M143" s="45"/>
      <c r="N143" s="225"/>
      <c r="O143" s="226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81</v>
      </c>
    </row>
    <row r="144" s="2" customFormat="1" ht="24.15" customHeight="1">
      <c r="A144" s="39"/>
      <c r="B144" s="40"/>
      <c r="C144" s="208" t="s">
        <v>236</v>
      </c>
      <c r="D144" s="208" t="s">
        <v>130</v>
      </c>
      <c r="E144" s="209" t="s">
        <v>237</v>
      </c>
      <c r="F144" s="210" t="s">
        <v>238</v>
      </c>
      <c r="G144" s="211" t="s">
        <v>190</v>
      </c>
      <c r="H144" s="212">
        <v>12</v>
      </c>
      <c r="I144" s="213"/>
      <c r="J144" s="213"/>
      <c r="K144" s="214">
        <f>ROUND(P144*H144,2)</f>
        <v>0</v>
      </c>
      <c r="L144" s="210" t="s">
        <v>134</v>
      </c>
      <c r="M144" s="45"/>
      <c r="N144" s="215" t="s">
        <v>20</v>
      </c>
      <c r="O144" s="216" t="s">
        <v>40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5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9">
        <f>W144*H144</f>
        <v>0</v>
      </c>
      <c r="Y144" s="39"/>
      <c r="Z144" s="39"/>
      <c r="AA144" s="39"/>
      <c r="AB144" s="39"/>
      <c r="AC144" s="39"/>
      <c r="AD144" s="39"/>
      <c r="AE144" s="39"/>
      <c r="AR144" s="220" t="s">
        <v>135</v>
      </c>
      <c r="AT144" s="220" t="s">
        <v>130</v>
      </c>
      <c r="AU144" s="220" t="s">
        <v>81</v>
      </c>
      <c r="AY144" s="18" t="s">
        <v>128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8" t="s">
        <v>79</v>
      </c>
      <c r="BK144" s="221">
        <f>ROUND(P144*H144,2)</f>
        <v>0</v>
      </c>
      <c r="BL144" s="18" t="s">
        <v>135</v>
      </c>
      <c r="BM144" s="220" t="s">
        <v>239</v>
      </c>
    </row>
    <row r="145" s="2" customFormat="1">
      <c r="A145" s="39"/>
      <c r="B145" s="40"/>
      <c r="C145" s="41"/>
      <c r="D145" s="222" t="s">
        <v>137</v>
      </c>
      <c r="E145" s="41"/>
      <c r="F145" s="223" t="s">
        <v>240</v>
      </c>
      <c r="G145" s="41"/>
      <c r="H145" s="41"/>
      <c r="I145" s="224"/>
      <c r="J145" s="224"/>
      <c r="K145" s="41"/>
      <c r="L145" s="41"/>
      <c r="M145" s="45"/>
      <c r="N145" s="225"/>
      <c r="O145" s="226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81</v>
      </c>
    </row>
    <row r="146" s="2" customFormat="1">
      <c r="A146" s="39"/>
      <c r="B146" s="40"/>
      <c r="C146" s="41"/>
      <c r="D146" s="227" t="s">
        <v>139</v>
      </c>
      <c r="E146" s="41"/>
      <c r="F146" s="228" t="s">
        <v>241</v>
      </c>
      <c r="G146" s="41"/>
      <c r="H146" s="41"/>
      <c r="I146" s="224"/>
      <c r="J146" s="224"/>
      <c r="K146" s="41"/>
      <c r="L146" s="41"/>
      <c r="M146" s="45"/>
      <c r="N146" s="225"/>
      <c r="O146" s="226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81</v>
      </c>
    </row>
    <row r="147" s="2" customFormat="1" ht="24.15" customHeight="1">
      <c r="A147" s="39"/>
      <c r="B147" s="40"/>
      <c r="C147" s="208" t="s">
        <v>242</v>
      </c>
      <c r="D147" s="208" t="s">
        <v>130</v>
      </c>
      <c r="E147" s="209" t="s">
        <v>243</v>
      </c>
      <c r="F147" s="210" t="s">
        <v>244</v>
      </c>
      <c r="G147" s="211" t="s">
        <v>190</v>
      </c>
      <c r="H147" s="212">
        <v>282.17599999999999</v>
      </c>
      <c r="I147" s="213"/>
      <c r="J147" s="213"/>
      <c r="K147" s="214">
        <f>ROUND(P147*H147,2)</f>
        <v>0</v>
      </c>
      <c r="L147" s="210" t="s">
        <v>134</v>
      </c>
      <c r="M147" s="45"/>
      <c r="N147" s="215" t="s">
        <v>20</v>
      </c>
      <c r="O147" s="216" t="s">
        <v>40</v>
      </c>
      <c r="P147" s="217">
        <f>I147+J147</f>
        <v>0</v>
      </c>
      <c r="Q147" s="217">
        <f>ROUND(I147*H147,2)</f>
        <v>0</v>
      </c>
      <c r="R147" s="217">
        <f>ROUND(J147*H147,2)</f>
        <v>0</v>
      </c>
      <c r="S147" s="85"/>
      <c r="T147" s="218">
        <f>S147*H147</f>
        <v>0</v>
      </c>
      <c r="U147" s="218">
        <v>0</v>
      </c>
      <c r="V147" s="218">
        <f>U147*H147</f>
        <v>0</v>
      </c>
      <c r="W147" s="218">
        <v>0</v>
      </c>
      <c r="X147" s="219">
        <f>W147*H147</f>
        <v>0</v>
      </c>
      <c r="Y147" s="39"/>
      <c r="Z147" s="39"/>
      <c r="AA147" s="39"/>
      <c r="AB147" s="39"/>
      <c r="AC147" s="39"/>
      <c r="AD147" s="39"/>
      <c r="AE147" s="39"/>
      <c r="AR147" s="220" t="s">
        <v>135</v>
      </c>
      <c r="AT147" s="220" t="s">
        <v>130</v>
      </c>
      <c r="AU147" s="220" t="s">
        <v>81</v>
      </c>
      <c r="AY147" s="18" t="s">
        <v>128</v>
      </c>
      <c r="BE147" s="221">
        <f>IF(O147="základní",K147,0)</f>
        <v>0</v>
      </c>
      <c r="BF147" s="221">
        <f>IF(O147="snížená",K147,0)</f>
        <v>0</v>
      </c>
      <c r="BG147" s="221">
        <f>IF(O147="zákl. přenesená",K147,0)</f>
        <v>0</v>
      </c>
      <c r="BH147" s="221">
        <f>IF(O147="sníž. přenesená",K147,0)</f>
        <v>0</v>
      </c>
      <c r="BI147" s="221">
        <f>IF(O147="nulová",K147,0)</f>
        <v>0</v>
      </c>
      <c r="BJ147" s="18" t="s">
        <v>79</v>
      </c>
      <c r="BK147" s="221">
        <f>ROUND(P147*H147,2)</f>
        <v>0</v>
      </c>
      <c r="BL147" s="18" t="s">
        <v>135</v>
      </c>
      <c r="BM147" s="220" t="s">
        <v>245</v>
      </c>
    </row>
    <row r="148" s="2" customFormat="1">
      <c r="A148" s="39"/>
      <c r="B148" s="40"/>
      <c r="C148" s="41"/>
      <c r="D148" s="222" t="s">
        <v>137</v>
      </c>
      <c r="E148" s="41"/>
      <c r="F148" s="223" t="s">
        <v>246</v>
      </c>
      <c r="G148" s="41"/>
      <c r="H148" s="41"/>
      <c r="I148" s="224"/>
      <c r="J148" s="224"/>
      <c r="K148" s="41"/>
      <c r="L148" s="41"/>
      <c r="M148" s="45"/>
      <c r="N148" s="225"/>
      <c r="O148" s="226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137</v>
      </c>
      <c r="AU148" s="18" t="s">
        <v>81</v>
      </c>
    </row>
    <row r="149" s="2" customFormat="1">
      <c r="A149" s="39"/>
      <c r="B149" s="40"/>
      <c r="C149" s="41"/>
      <c r="D149" s="227" t="s">
        <v>139</v>
      </c>
      <c r="E149" s="41"/>
      <c r="F149" s="228" t="s">
        <v>247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139</v>
      </c>
      <c r="AU149" s="18" t="s">
        <v>81</v>
      </c>
    </row>
    <row r="150" s="13" customFormat="1">
      <c r="A150" s="13"/>
      <c r="B150" s="229"/>
      <c r="C150" s="230"/>
      <c r="D150" s="222" t="s">
        <v>207</v>
      </c>
      <c r="E150" s="231" t="s">
        <v>20</v>
      </c>
      <c r="F150" s="232" t="s">
        <v>248</v>
      </c>
      <c r="G150" s="230"/>
      <c r="H150" s="233">
        <v>257.75999999999999</v>
      </c>
      <c r="I150" s="234"/>
      <c r="J150" s="234"/>
      <c r="K150" s="230"/>
      <c r="L150" s="230"/>
      <c r="M150" s="235"/>
      <c r="N150" s="236"/>
      <c r="O150" s="237"/>
      <c r="P150" s="237"/>
      <c r="Q150" s="237"/>
      <c r="R150" s="237"/>
      <c r="S150" s="237"/>
      <c r="T150" s="237"/>
      <c r="U150" s="237"/>
      <c r="V150" s="237"/>
      <c r="W150" s="237"/>
      <c r="X150" s="238"/>
      <c r="Y150" s="13"/>
      <c r="Z150" s="13"/>
      <c r="AA150" s="13"/>
      <c r="AB150" s="13"/>
      <c r="AC150" s="13"/>
      <c r="AD150" s="13"/>
      <c r="AE150" s="13"/>
      <c r="AT150" s="239" t="s">
        <v>207</v>
      </c>
      <c r="AU150" s="239" t="s">
        <v>81</v>
      </c>
      <c r="AV150" s="13" t="s">
        <v>81</v>
      </c>
      <c r="AW150" s="13" t="s">
        <v>5</v>
      </c>
      <c r="AX150" s="13" t="s">
        <v>71</v>
      </c>
      <c r="AY150" s="239" t="s">
        <v>128</v>
      </c>
    </row>
    <row r="151" s="13" customFormat="1">
      <c r="A151" s="13"/>
      <c r="B151" s="229"/>
      <c r="C151" s="230"/>
      <c r="D151" s="222" t="s">
        <v>207</v>
      </c>
      <c r="E151" s="231" t="s">
        <v>20</v>
      </c>
      <c r="F151" s="232" t="s">
        <v>249</v>
      </c>
      <c r="G151" s="230"/>
      <c r="H151" s="233">
        <v>24.416</v>
      </c>
      <c r="I151" s="234"/>
      <c r="J151" s="234"/>
      <c r="K151" s="230"/>
      <c r="L151" s="230"/>
      <c r="M151" s="235"/>
      <c r="N151" s="236"/>
      <c r="O151" s="237"/>
      <c r="P151" s="237"/>
      <c r="Q151" s="237"/>
      <c r="R151" s="237"/>
      <c r="S151" s="237"/>
      <c r="T151" s="237"/>
      <c r="U151" s="237"/>
      <c r="V151" s="237"/>
      <c r="W151" s="237"/>
      <c r="X151" s="238"/>
      <c r="Y151" s="13"/>
      <c r="Z151" s="13"/>
      <c r="AA151" s="13"/>
      <c r="AB151" s="13"/>
      <c r="AC151" s="13"/>
      <c r="AD151" s="13"/>
      <c r="AE151" s="13"/>
      <c r="AT151" s="239" t="s">
        <v>207</v>
      </c>
      <c r="AU151" s="239" t="s">
        <v>81</v>
      </c>
      <c r="AV151" s="13" t="s">
        <v>81</v>
      </c>
      <c r="AW151" s="13" t="s">
        <v>5</v>
      </c>
      <c r="AX151" s="13" t="s">
        <v>71</v>
      </c>
      <c r="AY151" s="239" t="s">
        <v>128</v>
      </c>
    </row>
    <row r="152" s="14" customFormat="1">
      <c r="A152" s="14"/>
      <c r="B152" s="240"/>
      <c r="C152" s="241"/>
      <c r="D152" s="222" t="s">
        <v>207</v>
      </c>
      <c r="E152" s="242" t="s">
        <v>20</v>
      </c>
      <c r="F152" s="243" t="s">
        <v>210</v>
      </c>
      <c r="G152" s="241"/>
      <c r="H152" s="244">
        <v>282.17599999999999</v>
      </c>
      <c r="I152" s="245"/>
      <c r="J152" s="245"/>
      <c r="K152" s="241"/>
      <c r="L152" s="241"/>
      <c r="M152" s="246"/>
      <c r="N152" s="247"/>
      <c r="O152" s="248"/>
      <c r="P152" s="248"/>
      <c r="Q152" s="248"/>
      <c r="R152" s="248"/>
      <c r="S152" s="248"/>
      <c r="T152" s="248"/>
      <c r="U152" s="248"/>
      <c r="V152" s="248"/>
      <c r="W152" s="248"/>
      <c r="X152" s="249"/>
      <c r="Y152" s="14"/>
      <c r="Z152" s="14"/>
      <c r="AA152" s="14"/>
      <c r="AB152" s="14"/>
      <c r="AC152" s="14"/>
      <c r="AD152" s="14"/>
      <c r="AE152" s="14"/>
      <c r="AT152" s="250" t="s">
        <v>207</v>
      </c>
      <c r="AU152" s="250" t="s">
        <v>81</v>
      </c>
      <c r="AV152" s="14" t="s">
        <v>135</v>
      </c>
      <c r="AW152" s="14" t="s">
        <v>5</v>
      </c>
      <c r="AX152" s="14" t="s">
        <v>79</v>
      </c>
      <c r="AY152" s="250" t="s">
        <v>128</v>
      </c>
    </row>
    <row r="153" s="2" customFormat="1" ht="24.15" customHeight="1">
      <c r="A153" s="39"/>
      <c r="B153" s="40"/>
      <c r="C153" s="251" t="s">
        <v>8</v>
      </c>
      <c r="D153" s="251" t="s">
        <v>250</v>
      </c>
      <c r="E153" s="252" t="s">
        <v>251</v>
      </c>
      <c r="F153" s="253" t="s">
        <v>252</v>
      </c>
      <c r="G153" s="254" t="s">
        <v>253</v>
      </c>
      <c r="H153" s="255">
        <v>7.0540000000000003</v>
      </c>
      <c r="I153" s="256"/>
      <c r="J153" s="257"/>
      <c r="K153" s="258">
        <f>ROUND(P153*H153,2)</f>
        <v>0</v>
      </c>
      <c r="L153" s="253" t="s">
        <v>134</v>
      </c>
      <c r="M153" s="259"/>
      <c r="N153" s="260" t="s">
        <v>20</v>
      </c>
      <c r="O153" s="216" t="s">
        <v>40</v>
      </c>
      <c r="P153" s="217">
        <f>I153+J153</f>
        <v>0</v>
      </c>
      <c r="Q153" s="217">
        <f>ROUND(I153*H153,2)</f>
        <v>0</v>
      </c>
      <c r="R153" s="217">
        <f>ROUND(J153*H153,2)</f>
        <v>0</v>
      </c>
      <c r="S153" s="85"/>
      <c r="T153" s="218">
        <f>S153*H153</f>
        <v>0</v>
      </c>
      <c r="U153" s="218">
        <v>0.001</v>
      </c>
      <c r="V153" s="218">
        <f>U153*H153</f>
        <v>0.0070540000000000004</v>
      </c>
      <c r="W153" s="218">
        <v>0</v>
      </c>
      <c r="X153" s="219">
        <f>W153*H153</f>
        <v>0</v>
      </c>
      <c r="Y153" s="39"/>
      <c r="Z153" s="39"/>
      <c r="AA153" s="39"/>
      <c r="AB153" s="39"/>
      <c r="AC153" s="39"/>
      <c r="AD153" s="39"/>
      <c r="AE153" s="39"/>
      <c r="AR153" s="220" t="s">
        <v>175</v>
      </c>
      <c r="AT153" s="220" t="s">
        <v>250</v>
      </c>
      <c r="AU153" s="220" t="s">
        <v>81</v>
      </c>
      <c r="AY153" s="18" t="s">
        <v>128</v>
      </c>
      <c r="BE153" s="221">
        <f>IF(O153="základní",K153,0)</f>
        <v>0</v>
      </c>
      <c r="BF153" s="221">
        <f>IF(O153="snížená",K153,0)</f>
        <v>0</v>
      </c>
      <c r="BG153" s="221">
        <f>IF(O153="zákl. přenesená",K153,0)</f>
        <v>0</v>
      </c>
      <c r="BH153" s="221">
        <f>IF(O153="sníž. přenesená",K153,0)</f>
        <v>0</v>
      </c>
      <c r="BI153" s="221">
        <f>IF(O153="nulová",K153,0)</f>
        <v>0</v>
      </c>
      <c r="BJ153" s="18" t="s">
        <v>79</v>
      </c>
      <c r="BK153" s="221">
        <f>ROUND(P153*H153,2)</f>
        <v>0</v>
      </c>
      <c r="BL153" s="18" t="s">
        <v>135</v>
      </c>
      <c r="BM153" s="220" t="s">
        <v>254</v>
      </c>
    </row>
    <row r="154" s="2" customFormat="1">
      <c r="A154" s="39"/>
      <c r="B154" s="40"/>
      <c r="C154" s="41"/>
      <c r="D154" s="222" t="s">
        <v>137</v>
      </c>
      <c r="E154" s="41"/>
      <c r="F154" s="223" t="s">
        <v>252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137</v>
      </c>
      <c r="AU154" s="18" t="s">
        <v>81</v>
      </c>
    </row>
    <row r="155" s="2" customFormat="1">
      <c r="A155" s="39"/>
      <c r="B155" s="40"/>
      <c r="C155" s="41"/>
      <c r="D155" s="222" t="s">
        <v>255</v>
      </c>
      <c r="E155" s="41"/>
      <c r="F155" s="261" t="s">
        <v>256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255</v>
      </c>
      <c r="AU155" s="18" t="s">
        <v>81</v>
      </c>
    </row>
    <row r="156" s="13" customFormat="1">
      <c r="A156" s="13"/>
      <c r="B156" s="229"/>
      <c r="C156" s="230"/>
      <c r="D156" s="222" t="s">
        <v>207</v>
      </c>
      <c r="E156" s="231" t="s">
        <v>20</v>
      </c>
      <c r="F156" s="232" t="s">
        <v>257</v>
      </c>
      <c r="G156" s="230"/>
      <c r="H156" s="233">
        <v>7.0540000000000003</v>
      </c>
      <c r="I156" s="234"/>
      <c r="J156" s="234"/>
      <c r="K156" s="230"/>
      <c r="L156" s="230"/>
      <c r="M156" s="235"/>
      <c r="N156" s="236"/>
      <c r="O156" s="237"/>
      <c r="P156" s="237"/>
      <c r="Q156" s="237"/>
      <c r="R156" s="237"/>
      <c r="S156" s="237"/>
      <c r="T156" s="237"/>
      <c r="U156" s="237"/>
      <c r="V156" s="237"/>
      <c r="W156" s="237"/>
      <c r="X156" s="238"/>
      <c r="Y156" s="13"/>
      <c r="Z156" s="13"/>
      <c r="AA156" s="13"/>
      <c r="AB156" s="13"/>
      <c r="AC156" s="13"/>
      <c r="AD156" s="13"/>
      <c r="AE156" s="13"/>
      <c r="AT156" s="239" t="s">
        <v>207</v>
      </c>
      <c r="AU156" s="239" t="s">
        <v>81</v>
      </c>
      <c r="AV156" s="13" t="s">
        <v>81</v>
      </c>
      <c r="AW156" s="13" t="s">
        <v>5</v>
      </c>
      <c r="AX156" s="13" t="s">
        <v>79</v>
      </c>
      <c r="AY156" s="239" t="s">
        <v>128</v>
      </c>
    </row>
    <row r="157" s="2" customFormat="1" ht="24.15" customHeight="1">
      <c r="A157" s="39"/>
      <c r="B157" s="40"/>
      <c r="C157" s="208" t="s">
        <v>258</v>
      </c>
      <c r="D157" s="208" t="s">
        <v>130</v>
      </c>
      <c r="E157" s="209" t="s">
        <v>259</v>
      </c>
      <c r="F157" s="210" t="s">
        <v>260</v>
      </c>
      <c r="G157" s="211" t="s">
        <v>190</v>
      </c>
      <c r="H157" s="212">
        <v>3133.4000000000001</v>
      </c>
      <c r="I157" s="213"/>
      <c r="J157" s="213"/>
      <c r="K157" s="214">
        <f>ROUND(P157*H157,2)</f>
        <v>0</v>
      </c>
      <c r="L157" s="210" t="s">
        <v>134</v>
      </c>
      <c r="M157" s="45"/>
      <c r="N157" s="215" t="s">
        <v>20</v>
      </c>
      <c r="O157" s="216" t="s">
        <v>40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85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9">
        <f>W157*H157</f>
        <v>0</v>
      </c>
      <c r="Y157" s="39"/>
      <c r="Z157" s="39"/>
      <c r="AA157" s="39"/>
      <c r="AB157" s="39"/>
      <c r="AC157" s="39"/>
      <c r="AD157" s="39"/>
      <c r="AE157" s="39"/>
      <c r="AR157" s="220" t="s">
        <v>135</v>
      </c>
      <c r="AT157" s="220" t="s">
        <v>130</v>
      </c>
      <c r="AU157" s="220" t="s">
        <v>81</v>
      </c>
      <c r="AY157" s="18" t="s">
        <v>128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8" t="s">
        <v>79</v>
      </c>
      <c r="BK157" s="221">
        <f>ROUND(P157*H157,2)</f>
        <v>0</v>
      </c>
      <c r="BL157" s="18" t="s">
        <v>135</v>
      </c>
      <c r="BM157" s="220" t="s">
        <v>261</v>
      </c>
    </row>
    <row r="158" s="2" customFormat="1">
      <c r="A158" s="39"/>
      <c r="B158" s="40"/>
      <c r="C158" s="41"/>
      <c r="D158" s="222" t="s">
        <v>137</v>
      </c>
      <c r="E158" s="41"/>
      <c r="F158" s="223" t="s">
        <v>262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81</v>
      </c>
    </row>
    <row r="159" s="2" customFormat="1">
      <c r="A159" s="39"/>
      <c r="B159" s="40"/>
      <c r="C159" s="41"/>
      <c r="D159" s="227" t="s">
        <v>139</v>
      </c>
      <c r="E159" s="41"/>
      <c r="F159" s="228" t="s">
        <v>263</v>
      </c>
      <c r="G159" s="41"/>
      <c r="H159" s="41"/>
      <c r="I159" s="224"/>
      <c r="J159" s="224"/>
      <c r="K159" s="41"/>
      <c r="L159" s="41"/>
      <c r="M159" s="4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81</v>
      </c>
    </row>
    <row r="160" s="2" customFormat="1" ht="24.15" customHeight="1">
      <c r="A160" s="39"/>
      <c r="B160" s="40"/>
      <c r="C160" s="208" t="s">
        <v>264</v>
      </c>
      <c r="D160" s="208" t="s">
        <v>130</v>
      </c>
      <c r="E160" s="209" t="s">
        <v>265</v>
      </c>
      <c r="F160" s="210" t="s">
        <v>266</v>
      </c>
      <c r="G160" s="211" t="s">
        <v>190</v>
      </c>
      <c r="H160" s="212">
        <v>24.416</v>
      </c>
      <c r="I160" s="213"/>
      <c r="J160" s="213"/>
      <c r="K160" s="214">
        <f>ROUND(P160*H160,2)</f>
        <v>0</v>
      </c>
      <c r="L160" s="210" t="s">
        <v>134</v>
      </c>
      <c r="M160" s="45"/>
      <c r="N160" s="215" t="s">
        <v>20</v>
      </c>
      <c r="O160" s="216" t="s">
        <v>40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5"/>
      <c r="T160" s="218">
        <f>S160*H160</f>
        <v>0</v>
      </c>
      <c r="U160" s="218">
        <v>0</v>
      </c>
      <c r="V160" s="218">
        <f>U160*H160</f>
        <v>0</v>
      </c>
      <c r="W160" s="218">
        <v>0</v>
      </c>
      <c r="X160" s="219">
        <f>W160*H160</f>
        <v>0</v>
      </c>
      <c r="Y160" s="39"/>
      <c r="Z160" s="39"/>
      <c r="AA160" s="39"/>
      <c r="AB160" s="39"/>
      <c r="AC160" s="39"/>
      <c r="AD160" s="39"/>
      <c r="AE160" s="39"/>
      <c r="AR160" s="220" t="s">
        <v>135</v>
      </c>
      <c r="AT160" s="220" t="s">
        <v>130</v>
      </c>
      <c r="AU160" s="220" t="s">
        <v>81</v>
      </c>
      <c r="AY160" s="18" t="s">
        <v>128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8" t="s">
        <v>79</v>
      </c>
      <c r="BK160" s="221">
        <f>ROUND(P160*H160,2)</f>
        <v>0</v>
      </c>
      <c r="BL160" s="18" t="s">
        <v>135</v>
      </c>
      <c r="BM160" s="220" t="s">
        <v>267</v>
      </c>
    </row>
    <row r="161" s="2" customFormat="1">
      <c r="A161" s="39"/>
      <c r="B161" s="40"/>
      <c r="C161" s="41"/>
      <c r="D161" s="222" t="s">
        <v>137</v>
      </c>
      <c r="E161" s="41"/>
      <c r="F161" s="223" t="s">
        <v>268</v>
      </c>
      <c r="G161" s="41"/>
      <c r="H161" s="41"/>
      <c r="I161" s="224"/>
      <c r="J161" s="224"/>
      <c r="K161" s="41"/>
      <c r="L161" s="41"/>
      <c r="M161" s="45"/>
      <c r="N161" s="225"/>
      <c r="O161" s="226"/>
      <c r="P161" s="85"/>
      <c r="Q161" s="85"/>
      <c r="R161" s="85"/>
      <c r="S161" s="85"/>
      <c r="T161" s="85"/>
      <c r="U161" s="85"/>
      <c r="V161" s="85"/>
      <c r="W161" s="85"/>
      <c r="X161" s="86"/>
      <c r="Y161" s="39"/>
      <c r="Z161" s="39"/>
      <c r="AA161" s="39"/>
      <c r="AB161" s="39"/>
      <c r="AC161" s="39"/>
      <c r="AD161" s="39"/>
      <c r="AE161" s="39"/>
      <c r="AT161" s="18" t="s">
        <v>137</v>
      </c>
      <c r="AU161" s="18" t="s">
        <v>81</v>
      </c>
    </row>
    <row r="162" s="2" customFormat="1">
      <c r="A162" s="39"/>
      <c r="B162" s="40"/>
      <c r="C162" s="41"/>
      <c r="D162" s="227" t="s">
        <v>139</v>
      </c>
      <c r="E162" s="41"/>
      <c r="F162" s="228" t="s">
        <v>269</v>
      </c>
      <c r="G162" s="41"/>
      <c r="H162" s="41"/>
      <c r="I162" s="224"/>
      <c r="J162" s="224"/>
      <c r="K162" s="41"/>
      <c r="L162" s="41"/>
      <c r="M162" s="45"/>
      <c r="N162" s="225"/>
      <c r="O162" s="226"/>
      <c r="P162" s="85"/>
      <c r="Q162" s="85"/>
      <c r="R162" s="85"/>
      <c r="S162" s="85"/>
      <c r="T162" s="85"/>
      <c r="U162" s="85"/>
      <c r="V162" s="85"/>
      <c r="W162" s="85"/>
      <c r="X162" s="86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81</v>
      </c>
    </row>
    <row r="163" s="13" customFormat="1">
      <c r="A163" s="13"/>
      <c r="B163" s="229"/>
      <c r="C163" s="230"/>
      <c r="D163" s="222" t="s">
        <v>207</v>
      </c>
      <c r="E163" s="231" t="s">
        <v>20</v>
      </c>
      <c r="F163" s="232" t="s">
        <v>270</v>
      </c>
      <c r="G163" s="230"/>
      <c r="H163" s="233">
        <v>24.416</v>
      </c>
      <c r="I163" s="234"/>
      <c r="J163" s="234"/>
      <c r="K163" s="230"/>
      <c r="L163" s="230"/>
      <c r="M163" s="235"/>
      <c r="N163" s="236"/>
      <c r="O163" s="237"/>
      <c r="P163" s="237"/>
      <c r="Q163" s="237"/>
      <c r="R163" s="237"/>
      <c r="S163" s="237"/>
      <c r="T163" s="237"/>
      <c r="U163" s="237"/>
      <c r="V163" s="237"/>
      <c r="W163" s="237"/>
      <c r="X163" s="238"/>
      <c r="Y163" s="13"/>
      <c r="Z163" s="13"/>
      <c r="AA163" s="13"/>
      <c r="AB163" s="13"/>
      <c r="AC163" s="13"/>
      <c r="AD163" s="13"/>
      <c r="AE163" s="13"/>
      <c r="AT163" s="239" t="s">
        <v>207</v>
      </c>
      <c r="AU163" s="239" t="s">
        <v>81</v>
      </c>
      <c r="AV163" s="13" t="s">
        <v>81</v>
      </c>
      <c r="AW163" s="13" t="s">
        <v>5</v>
      </c>
      <c r="AX163" s="13" t="s">
        <v>79</v>
      </c>
      <c r="AY163" s="239" t="s">
        <v>128</v>
      </c>
    </row>
    <row r="164" s="2" customFormat="1" ht="24.15" customHeight="1">
      <c r="A164" s="39"/>
      <c r="B164" s="40"/>
      <c r="C164" s="208" t="s">
        <v>271</v>
      </c>
      <c r="D164" s="208" t="s">
        <v>130</v>
      </c>
      <c r="E164" s="209" t="s">
        <v>272</v>
      </c>
      <c r="F164" s="210" t="s">
        <v>273</v>
      </c>
      <c r="G164" s="211" t="s">
        <v>190</v>
      </c>
      <c r="H164" s="212">
        <v>257.75999999999999</v>
      </c>
      <c r="I164" s="213"/>
      <c r="J164" s="213"/>
      <c r="K164" s="214">
        <f>ROUND(P164*H164,2)</f>
        <v>0</v>
      </c>
      <c r="L164" s="210" t="s">
        <v>134</v>
      </c>
      <c r="M164" s="45"/>
      <c r="N164" s="215" t="s">
        <v>20</v>
      </c>
      <c r="O164" s="216" t="s">
        <v>40</v>
      </c>
      <c r="P164" s="217">
        <f>I164+J164</f>
        <v>0</v>
      </c>
      <c r="Q164" s="217">
        <f>ROUND(I164*H164,2)</f>
        <v>0</v>
      </c>
      <c r="R164" s="217">
        <f>ROUND(J164*H164,2)</f>
        <v>0</v>
      </c>
      <c r="S164" s="85"/>
      <c r="T164" s="218">
        <f>S164*H164</f>
        <v>0</v>
      </c>
      <c r="U164" s="218">
        <v>0</v>
      </c>
      <c r="V164" s="218">
        <f>U164*H164</f>
        <v>0</v>
      </c>
      <c r="W164" s="218">
        <v>0</v>
      </c>
      <c r="X164" s="219">
        <f>W164*H164</f>
        <v>0</v>
      </c>
      <c r="Y164" s="39"/>
      <c r="Z164" s="39"/>
      <c r="AA164" s="39"/>
      <c r="AB164" s="39"/>
      <c r="AC164" s="39"/>
      <c r="AD164" s="39"/>
      <c r="AE164" s="39"/>
      <c r="AR164" s="220" t="s">
        <v>135</v>
      </c>
      <c r="AT164" s="220" t="s">
        <v>130</v>
      </c>
      <c r="AU164" s="220" t="s">
        <v>81</v>
      </c>
      <c r="AY164" s="18" t="s">
        <v>128</v>
      </c>
      <c r="BE164" s="221">
        <f>IF(O164="základní",K164,0)</f>
        <v>0</v>
      </c>
      <c r="BF164" s="221">
        <f>IF(O164="snížená",K164,0)</f>
        <v>0</v>
      </c>
      <c r="BG164" s="221">
        <f>IF(O164="zákl. přenesená",K164,0)</f>
        <v>0</v>
      </c>
      <c r="BH164" s="221">
        <f>IF(O164="sníž. přenesená",K164,0)</f>
        <v>0</v>
      </c>
      <c r="BI164" s="221">
        <f>IF(O164="nulová",K164,0)</f>
        <v>0</v>
      </c>
      <c r="BJ164" s="18" t="s">
        <v>79</v>
      </c>
      <c r="BK164" s="221">
        <f>ROUND(P164*H164,2)</f>
        <v>0</v>
      </c>
      <c r="BL164" s="18" t="s">
        <v>135</v>
      </c>
      <c r="BM164" s="220" t="s">
        <v>274</v>
      </c>
    </row>
    <row r="165" s="2" customFormat="1">
      <c r="A165" s="39"/>
      <c r="B165" s="40"/>
      <c r="C165" s="41"/>
      <c r="D165" s="222" t="s">
        <v>137</v>
      </c>
      <c r="E165" s="41"/>
      <c r="F165" s="223" t="s">
        <v>275</v>
      </c>
      <c r="G165" s="41"/>
      <c r="H165" s="41"/>
      <c r="I165" s="224"/>
      <c r="J165" s="224"/>
      <c r="K165" s="41"/>
      <c r="L165" s="41"/>
      <c r="M165" s="45"/>
      <c r="N165" s="225"/>
      <c r="O165" s="226"/>
      <c r="P165" s="85"/>
      <c r="Q165" s="85"/>
      <c r="R165" s="85"/>
      <c r="S165" s="85"/>
      <c r="T165" s="85"/>
      <c r="U165" s="85"/>
      <c r="V165" s="85"/>
      <c r="W165" s="85"/>
      <c r="X165" s="86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81</v>
      </c>
    </row>
    <row r="166" s="2" customFormat="1">
      <c r="A166" s="39"/>
      <c r="B166" s="40"/>
      <c r="C166" s="41"/>
      <c r="D166" s="227" t="s">
        <v>139</v>
      </c>
      <c r="E166" s="41"/>
      <c r="F166" s="228" t="s">
        <v>276</v>
      </c>
      <c r="G166" s="41"/>
      <c r="H166" s="41"/>
      <c r="I166" s="224"/>
      <c r="J166" s="224"/>
      <c r="K166" s="41"/>
      <c r="L166" s="41"/>
      <c r="M166" s="45"/>
      <c r="N166" s="225"/>
      <c r="O166" s="226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81</v>
      </c>
    </row>
    <row r="167" s="13" customFormat="1">
      <c r="A167" s="13"/>
      <c r="B167" s="229"/>
      <c r="C167" s="230"/>
      <c r="D167" s="222" t="s">
        <v>207</v>
      </c>
      <c r="E167" s="231" t="s">
        <v>20</v>
      </c>
      <c r="F167" s="232" t="s">
        <v>277</v>
      </c>
      <c r="G167" s="230"/>
      <c r="H167" s="233">
        <v>257.75999999999999</v>
      </c>
      <c r="I167" s="234"/>
      <c r="J167" s="234"/>
      <c r="K167" s="230"/>
      <c r="L167" s="230"/>
      <c r="M167" s="235"/>
      <c r="N167" s="236"/>
      <c r="O167" s="237"/>
      <c r="P167" s="237"/>
      <c r="Q167" s="237"/>
      <c r="R167" s="237"/>
      <c r="S167" s="237"/>
      <c r="T167" s="237"/>
      <c r="U167" s="237"/>
      <c r="V167" s="237"/>
      <c r="W167" s="237"/>
      <c r="X167" s="238"/>
      <c r="Y167" s="13"/>
      <c r="Z167" s="13"/>
      <c r="AA167" s="13"/>
      <c r="AB167" s="13"/>
      <c r="AC167" s="13"/>
      <c r="AD167" s="13"/>
      <c r="AE167" s="13"/>
      <c r="AT167" s="239" t="s">
        <v>207</v>
      </c>
      <c r="AU167" s="239" t="s">
        <v>81</v>
      </c>
      <c r="AV167" s="13" t="s">
        <v>81</v>
      </c>
      <c r="AW167" s="13" t="s">
        <v>5</v>
      </c>
      <c r="AX167" s="13" t="s">
        <v>79</v>
      </c>
      <c r="AY167" s="239" t="s">
        <v>128</v>
      </c>
    </row>
    <row r="168" s="2" customFormat="1" ht="24.15" customHeight="1">
      <c r="A168" s="39"/>
      <c r="B168" s="40"/>
      <c r="C168" s="208" t="s">
        <v>278</v>
      </c>
      <c r="D168" s="208" t="s">
        <v>130</v>
      </c>
      <c r="E168" s="209" t="s">
        <v>279</v>
      </c>
      <c r="F168" s="210" t="s">
        <v>280</v>
      </c>
      <c r="G168" s="211" t="s">
        <v>190</v>
      </c>
      <c r="H168" s="212">
        <v>282.17599999999999</v>
      </c>
      <c r="I168" s="213"/>
      <c r="J168" s="213"/>
      <c r="K168" s="214">
        <f>ROUND(P168*H168,2)</f>
        <v>0</v>
      </c>
      <c r="L168" s="210" t="s">
        <v>134</v>
      </c>
      <c r="M168" s="45"/>
      <c r="N168" s="215" t="s">
        <v>20</v>
      </c>
      <c r="O168" s="216" t="s">
        <v>40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5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9">
        <f>W168*H168</f>
        <v>0</v>
      </c>
      <c r="Y168" s="39"/>
      <c r="Z168" s="39"/>
      <c r="AA168" s="39"/>
      <c r="AB168" s="39"/>
      <c r="AC168" s="39"/>
      <c r="AD168" s="39"/>
      <c r="AE168" s="39"/>
      <c r="AR168" s="220" t="s">
        <v>135</v>
      </c>
      <c r="AT168" s="220" t="s">
        <v>130</v>
      </c>
      <c r="AU168" s="220" t="s">
        <v>81</v>
      </c>
      <c r="AY168" s="18" t="s">
        <v>128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8" t="s">
        <v>79</v>
      </c>
      <c r="BK168" s="221">
        <f>ROUND(P168*H168,2)</f>
        <v>0</v>
      </c>
      <c r="BL168" s="18" t="s">
        <v>135</v>
      </c>
      <c r="BM168" s="220" t="s">
        <v>281</v>
      </c>
    </row>
    <row r="169" s="2" customFormat="1">
      <c r="A169" s="39"/>
      <c r="B169" s="40"/>
      <c r="C169" s="41"/>
      <c r="D169" s="222" t="s">
        <v>137</v>
      </c>
      <c r="E169" s="41"/>
      <c r="F169" s="223" t="s">
        <v>282</v>
      </c>
      <c r="G169" s="41"/>
      <c r="H169" s="41"/>
      <c r="I169" s="224"/>
      <c r="J169" s="224"/>
      <c r="K169" s="41"/>
      <c r="L169" s="41"/>
      <c r="M169" s="45"/>
      <c r="N169" s="225"/>
      <c r="O169" s="226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81</v>
      </c>
    </row>
    <row r="170" s="2" customFormat="1">
      <c r="A170" s="39"/>
      <c r="B170" s="40"/>
      <c r="C170" s="41"/>
      <c r="D170" s="227" t="s">
        <v>139</v>
      </c>
      <c r="E170" s="41"/>
      <c r="F170" s="228" t="s">
        <v>283</v>
      </c>
      <c r="G170" s="41"/>
      <c r="H170" s="41"/>
      <c r="I170" s="224"/>
      <c r="J170" s="224"/>
      <c r="K170" s="41"/>
      <c r="L170" s="41"/>
      <c r="M170" s="45"/>
      <c r="N170" s="225"/>
      <c r="O170" s="226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139</v>
      </c>
      <c r="AU170" s="18" t="s">
        <v>81</v>
      </c>
    </row>
    <row r="171" s="13" customFormat="1">
      <c r="A171" s="13"/>
      <c r="B171" s="229"/>
      <c r="C171" s="230"/>
      <c r="D171" s="222" t="s">
        <v>207</v>
      </c>
      <c r="E171" s="231" t="s">
        <v>20</v>
      </c>
      <c r="F171" s="232" t="s">
        <v>248</v>
      </c>
      <c r="G171" s="230"/>
      <c r="H171" s="233">
        <v>257.75999999999999</v>
      </c>
      <c r="I171" s="234"/>
      <c r="J171" s="234"/>
      <c r="K171" s="230"/>
      <c r="L171" s="230"/>
      <c r="M171" s="235"/>
      <c r="N171" s="236"/>
      <c r="O171" s="237"/>
      <c r="P171" s="237"/>
      <c r="Q171" s="237"/>
      <c r="R171" s="237"/>
      <c r="S171" s="237"/>
      <c r="T171" s="237"/>
      <c r="U171" s="237"/>
      <c r="V171" s="237"/>
      <c r="W171" s="237"/>
      <c r="X171" s="238"/>
      <c r="Y171" s="13"/>
      <c r="Z171" s="13"/>
      <c r="AA171" s="13"/>
      <c r="AB171" s="13"/>
      <c r="AC171" s="13"/>
      <c r="AD171" s="13"/>
      <c r="AE171" s="13"/>
      <c r="AT171" s="239" t="s">
        <v>207</v>
      </c>
      <c r="AU171" s="239" t="s">
        <v>81</v>
      </c>
      <c r="AV171" s="13" t="s">
        <v>81</v>
      </c>
      <c r="AW171" s="13" t="s">
        <v>5</v>
      </c>
      <c r="AX171" s="13" t="s">
        <v>71</v>
      </c>
      <c r="AY171" s="239" t="s">
        <v>128</v>
      </c>
    </row>
    <row r="172" s="13" customFormat="1">
      <c r="A172" s="13"/>
      <c r="B172" s="229"/>
      <c r="C172" s="230"/>
      <c r="D172" s="222" t="s">
        <v>207</v>
      </c>
      <c r="E172" s="231" t="s">
        <v>20</v>
      </c>
      <c r="F172" s="232" t="s">
        <v>249</v>
      </c>
      <c r="G172" s="230"/>
      <c r="H172" s="233">
        <v>24.416</v>
      </c>
      <c r="I172" s="234"/>
      <c r="J172" s="234"/>
      <c r="K172" s="230"/>
      <c r="L172" s="230"/>
      <c r="M172" s="235"/>
      <c r="N172" s="236"/>
      <c r="O172" s="237"/>
      <c r="P172" s="237"/>
      <c r="Q172" s="237"/>
      <c r="R172" s="237"/>
      <c r="S172" s="237"/>
      <c r="T172" s="237"/>
      <c r="U172" s="237"/>
      <c r="V172" s="237"/>
      <c r="W172" s="237"/>
      <c r="X172" s="238"/>
      <c r="Y172" s="13"/>
      <c r="Z172" s="13"/>
      <c r="AA172" s="13"/>
      <c r="AB172" s="13"/>
      <c r="AC172" s="13"/>
      <c r="AD172" s="13"/>
      <c r="AE172" s="13"/>
      <c r="AT172" s="239" t="s">
        <v>207</v>
      </c>
      <c r="AU172" s="239" t="s">
        <v>81</v>
      </c>
      <c r="AV172" s="13" t="s">
        <v>81</v>
      </c>
      <c r="AW172" s="13" t="s">
        <v>5</v>
      </c>
      <c r="AX172" s="13" t="s">
        <v>71</v>
      </c>
      <c r="AY172" s="239" t="s">
        <v>128</v>
      </c>
    </row>
    <row r="173" s="14" customFormat="1">
      <c r="A173" s="14"/>
      <c r="B173" s="240"/>
      <c r="C173" s="241"/>
      <c r="D173" s="222" t="s">
        <v>207</v>
      </c>
      <c r="E173" s="242" t="s">
        <v>20</v>
      </c>
      <c r="F173" s="243" t="s">
        <v>210</v>
      </c>
      <c r="G173" s="241"/>
      <c r="H173" s="244">
        <v>282.17599999999999</v>
      </c>
      <c r="I173" s="245"/>
      <c r="J173" s="245"/>
      <c r="K173" s="241"/>
      <c r="L173" s="241"/>
      <c r="M173" s="246"/>
      <c r="N173" s="247"/>
      <c r="O173" s="248"/>
      <c r="P173" s="248"/>
      <c r="Q173" s="248"/>
      <c r="R173" s="248"/>
      <c r="S173" s="248"/>
      <c r="T173" s="248"/>
      <c r="U173" s="248"/>
      <c r="V173" s="248"/>
      <c r="W173" s="248"/>
      <c r="X173" s="249"/>
      <c r="Y173" s="14"/>
      <c r="Z173" s="14"/>
      <c r="AA173" s="14"/>
      <c r="AB173" s="14"/>
      <c r="AC173" s="14"/>
      <c r="AD173" s="14"/>
      <c r="AE173" s="14"/>
      <c r="AT173" s="250" t="s">
        <v>207</v>
      </c>
      <c r="AU173" s="250" t="s">
        <v>81</v>
      </c>
      <c r="AV173" s="14" t="s">
        <v>135</v>
      </c>
      <c r="AW173" s="14" t="s">
        <v>5</v>
      </c>
      <c r="AX173" s="14" t="s">
        <v>79</v>
      </c>
      <c r="AY173" s="250" t="s">
        <v>128</v>
      </c>
    </row>
    <row r="174" s="2" customFormat="1" ht="24.15" customHeight="1">
      <c r="A174" s="39"/>
      <c r="B174" s="40"/>
      <c r="C174" s="208" t="s">
        <v>284</v>
      </c>
      <c r="D174" s="208" t="s">
        <v>130</v>
      </c>
      <c r="E174" s="209" t="s">
        <v>285</v>
      </c>
      <c r="F174" s="210" t="s">
        <v>286</v>
      </c>
      <c r="G174" s="211" t="s">
        <v>133</v>
      </c>
      <c r="H174" s="212">
        <v>13</v>
      </c>
      <c r="I174" s="213"/>
      <c r="J174" s="213"/>
      <c r="K174" s="214">
        <f>ROUND(P174*H174,2)</f>
        <v>0</v>
      </c>
      <c r="L174" s="210" t="s">
        <v>134</v>
      </c>
      <c r="M174" s="45"/>
      <c r="N174" s="215" t="s">
        <v>20</v>
      </c>
      <c r="O174" s="216" t="s">
        <v>40</v>
      </c>
      <c r="P174" s="217">
        <f>I174+J174</f>
        <v>0</v>
      </c>
      <c r="Q174" s="217">
        <f>ROUND(I174*H174,2)</f>
        <v>0</v>
      </c>
      <c r="R174" s="217">
        <f>ROUND(J174*H174,2)</f>
        <v>0</v>
      </c>
      <c r="S174" s="85"/>
      <c r="T174" s="218">
        <f>S174*H174</f>
        <v>0</v>
      </c>
      <c r="U174" s="218">
        <v>0.01281</v>
      </c>
      <c r="V174" s="218">
        <f>U174*H174</f>
        <v>0.16653000000000001</v>
      </c>
      <c r="W174" s="218">
        <v>0</v>
      </c>
      <c r="X174" s="219">
        <f>W174*H174</f>
        <v>0</v>
      </c>
      <c r="Y174" s="39"/>
      <c r="Z174" s="39"/>
      <c r="AA174" s="39"/>
      <c r="AB174" s="39"/>
      <c r="AC174" s="39"/>
      <c r="AD174" s="39"/>
      <c r="AE174" s="39"/>
      <c r="AR174" s="220" t="s">
        <v>135</v>
      </c>
      <c r="AT174" s="220" t="s">
        <v>130</v>
      </c>
      <c r="AU174" s="220" t="s">
        <v>81</v>
      </c>
      <c r="AY174" s="18" t="s">
        <v>128</v>
      </c>
      <c r="BE174" s="221">
        <f>IF(O174="základní",K174,0)</f>
        <v>0</v>
      </c>
      <c r="BF174" s="221">
        <f>IF(O174="snížená",K174,0)</f>
        <v>0</v>
      </c>
      <c r="BG174" s="221">
        <f>IF(O174="zákl. přenesená",K174,0)</f>
        <v>0</v>
      </c>
      <c r="BH174" s="221">
        <f>IF(O174="sníž. přenesená",K174,0)</f>
        <v>0</v>
      </c>
      <c r="BI174" s="221">
        <f>IF(O174="nulová",K174,0)</f>
        <v>0</v>
      </c>
      <c r="BJ174" s="18" t="s">
        <v>79</v>
      </c>
      <c r="BK174" s="221">
        <f>ROUND(P174*H174,2)</f>
        <v>0</v>
      </c>
      <c r="BL174" s="18" t="s">
        <v>135</v>
      </c>
      <c r="BM174" s="220" t="s">
        <v>287</v>
      </c>
    </row>
    <row r="175" s="2" customFormat="1">
      <c r="A175" s="39"/>
      <c r="B175" s="40"/>
      <c r="C175" s="41"/>
      <c r="D175" s="222" t="s">
        <v>137</v>
      </c>
      <c r="E175" s="41"/>
      <c r="F175" s="223" t="s">
        <v>288</v>
      </c>
      <c r="G175" s="41"/>
      <c r="H175" s="41"/>
      <c r="I175" s="224"/>
      <c r="J175" s="224"/>
      <c r="K175" s="41"/>
      <c r="L175" s="41"/>
      <c r="M175" s="45"/>
      <c r="N175" s="225"/>
      <c r="O175" s="226"/>
      <c r="P175" s="85"/>
      <c r="Q175" s="85"/>
      <c r="R175" s="85"/>
      <c r="S175" s="85"/>
      <c r="T175" s="85"/>
      <c r="U175" s="85"/>
      <c r="V175" s="85"/>
      <c r="W175" s="85"/>
      <c r="X175" s="86"/>
      <c r="Y175" s="39"/>
      <c r="Z175" s="39"/>
      <c r="AA175" s="39"/>
      <c r="AB175" s="39"/>
      <c r="AC175" s="39"/>
      <c r="AD175" s="39"/>
      <c r="AE175" s="39"/>
      <c r="AT175" s="18" t="s">
        <v>137</v>
      </c>
      <c r="AU175" s="18" t="s">
        <v>81</v>
      </c>
    </row>
    <row r="176" s="2" customFormat="1">
      <c r="A176" s="39"/>
      <c r="B176" s="40"/>
      <c r="C176" s="41"/>
      <c r="D176" s="227" t="s">
        <v>139</v>
      </c>
      <c r="E176" s="41"/>
      <c r="F176" s="228" t="s">
        <v>289</v>
      </c>
      <c r="G176" s="41"/>
      <c r="H176" s="41"/>
      <c r="I176" s="224"/>
      <c r="J176" s="224"/>
      <c r="K176" s="41"/>
      <c r="L176" s="41"/>
      <c r="M176" s="45"/>
      <c r="N176" s="225"/>
      <c r="O176" s="226"/>
      <c r="P176" s="85"/>
      <c r="Q176" s="85"/>
      <c r="R176" s="85"/>
      <c r="S176" s="85"/>
      <c r="T176" s="85"/>
      <c r="U176" s="85"/>
      <c r="V176" s="85"/>
      <c r="W176" s="85"/>
      <c r="X176" s="86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81</v>
      </c>
    </row>
    <row r="177" s="2" customFormat="1" ht="24.15" customHeight="1">
      <c r="A177" s="39"/>
      <c r="B177" s="40"/>
      <c r="C177" s="208" t="s">
        <v>290</v>
      </c>
      <c r="D177" s="208" t="s">
        <v>130</v>
      </c>
      <c r="E177" s="209" t="s">
        <v>291</v>
      </c>
      <c r="F177" s="210" t="s">
        <v>292</v>
      </c>
      <c r="G177" s="211" t="s">
        <v>133</v>
      </c>
      <c r="H177" s="212">
        <v>5</v>
      </c>
      <c r="I177" s="213"/>
      <c r="J177" s="213"/>
      <c r="K177" s="214">
        <f>ROUND(P177*H177,2)</f>
        <v>0</v>
      </c>
      <c r="L177" s="210" t="s">
        <v>134</v>
      </c>
      <c r="M177" s="45"/>
      <c r="N177" s="215" t="s">
        <v>20</v>
      </c>
      <c r="O177" s="216" t="s">
        <v>40</v>
      </c>
      <c r="P177" s="217">
        <f>I177+J177</f>
        <v>0</v>
      </c>
      <c r="Q177" s="217">
        <f>ROUND(I177*H177,2)</f>
        <v>0</v>
      </c>
      <c r="R177" s="217">
        <f>ROUND(J177*H177,2)</f>
        <v>0</v>
      </c>
      <c r="S177" s="85"/>
      <c r="T177" s="218">
        <f>S177*H177</f>
        <v>0</v>
      </c>
      <c r="U177" s="218">
        <v>0.021350000000000001</v>
      </c>
      <c r="V177" s="218">
        <f>U177*H177</f>
        <v>0.10675000000000001</v>
      </c>
      <c r="W177" s="218">
        <v>0</v>
      </c>
      <c r="X177" s="219">
        <f>W177*H177</f>
        <v>0</v>
      </c>
      <c r="Y177" s="39"/>
      <c r="Z177" s="39"/>
      <c r="AA177" s="39"/>
      <c r="AB177" s="39"/>
      <c r="AC177" s="39"/>
      <c r="AD177" s="39"/>
      <c r="AE177" s="39"/>
      <c r="AR177" s="220" t="s">
        <v>135</v>
      </c>
      <c r="AT177" s="220" t="s">
        <v>130</v>
      </c>
      <c r="AU177" s="220" t="s">
        <v>81</v>
      </c>
      <c r="AY177" s="18" t="s">
        <v>128</v>
      </c>
      <c r="BE177" s="221">
        <f>IF(O177="základní",K177,0)</f>
        <v>0</v>
      </c>
      <c r="BF177" s="221">
        <f>IF(O177="snížená",K177,0)</f>
        <v>0</v>
      </c>
      <c r="BG177" s="221">
        <f>IF(O177="zákl. přenesená",K177,0)</f>
        <v>0</v>
      </c>
      <c r="BH177" s="221">
        <f>IF(O177="sníž. přenesená",K177,0)</f>
        <v>0</v>
      </c>
      <c r="BI177" s="221">
        <f>IF(O177="nulová",K177,0)</f>
        <v>0</v>
      </c>
      <c r="BJ177" s="18" t="s">
        <v>79</v>
      </c>
      <c r="BK177" s="221">
        <f>ROUND(P177*H177,2)</f>
        <v>0</v>
      </c>
      <c r="BL177" s="18" t="s">
        <v>135</v>
      </c>
      <c r="BM177" s="220" t="s">
        <v>293</v>
      </c>
    </row>
    <row r="178" s="2" customFormat="1">
      <c r="A178" s="39"/>
      <c r="B178" s="40"/>
      <c r="C178" s="41"/>
      <c r="D178" s="222" t="s">
        <v>137</v>
      </c>
      <c r="E178" s="41"/>
      <c r="F178" s="223" t="s">
        <v>294</v>
      </c>
      <c r="G178" s="41"/>
      <c r="H178" s="41"/>
      <c r="I178" s="224"/>
      <c r="J178" s="224"/>
      <c r="K178" s="41"/>
      <c r="L178" s="41"/>
      <c r="M178" s="45"/>
      <c r="N178" s="225"/>
      <c r="O178" s="226"/>
      <c r="P178" s="85"/>
      <c r="Q178" s="85"/>
      <c r="R178" s="85"/>
      <c r="S178" s="85"/>
      <c r="T178" s="85"/>
      <c r="U178" s="85"/>
      <c r="V178" s="85"/>
      <c r="W178" s="85"/>
      <c r="X178" s="86"/>
      <c r="Y178" s="39"/>
      <c r="Z178" s="39"/>
      <c r="AA178" s="39"/>
      <c r="AB178" s="39"/>
      <c r="AC178" s="39"/>
      <c r="AD178" s="39"/>
      <c r="AE178" s="39"/>
      <c r="AT178" s="18" t="s">
        <v>137</v>
      </c>
      <c r="AU178" s="18" t="s">
        <v>81</v>
      </c>
    </row>
    <row r="179" s="2" customFormat="1">
      <c r="A179" s="39"/>
      <c r="B179" s="40"/>
      <c r="C179" s="41"/>
      <c r="D179" s="227" t="s">
        <v>139</v>
      </c>
      <c r="E179" s="41"/>
      <c r="F179" s="228" t="s">
        <v>295</v>
      </c>
      <c r="G179" s="41"/>
      <c r="H179" s="41"/>
      <c r="I179" s="224"/>
      <c r="J179" s="224"/>
      <c r="K179" s="41"/>
      <c r="L179" s="41"/>
      <c r="M179" s="45"/>
      <c r="N179" s="225"/>
      <c r="O179" s="226"/>
      <c r="P179" s="85"/>
      <c r="Q179" s="85"/>
      <c r="R179" s="85"/>
      <c r="S179" s="85"/>
      <c r="T179" s="85"/>
      <c r="U179" s="85"/>
      <c r="V179" s="85"/>
      <c r="W179" s="85"/>
      <c r="X179" s="86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81</v>
      </c>
    </row>
    <row r="180" s="2" customFormat="1" ht="24.15" customHeight="1">
      <c r="A180" s="39"/>
      <c r="B180" s="40"/>
      <c r="C180" s="208" t="s">
        <v>296</v>
      </c>
      <c r="D180" s="208" t="s">
        <v>130</v>
      </c>
      <c r="E180" s="209" t="s">
        <v>297</v>
      </c>
      <c r="F180" s="210" t="s">
        <v>298</v>
      </c>
      <c r="G180" s="211" t="s">
        <v>133</v>
      </c>
      <c r="H180" s="212">
        <v>2</v>
      </c>
      <c r="I180" s="213"/>
      <c r="J180" s="213"/>
      <c r="K180" s="214">
        <f>ROUND(P180*H180,2)</f>
        <v>0</v>
      </c>
      <c r="L180" s="210" t="s">
        <v>134</v>
      </c>
      <c r="M180" s="45"/>
      <c r="N180" s="215" t="s">
        <v>20</v>
      </c>
      <c r="O180" s="216" t="s">
        <v>40</v>
      </c>
      <c r="P180" s="217">
        <f>I180+J180</f>
        <v>0</v>
      </c>
      <c r="Q180" s="217">
        <f>ROUND(I180*H180,2)</f>
        <v>0</v>
      </c>
      <c r="R180" s="217">
        <f>ROUND(J180*H180,2)</f>
        <v>0</v>
      </c>
      <c r="S180" s="85"/>
      <c r="T180" s="218">
        <f>S180*H180</f>
        <v>0</v>
      </c>
      <c r="U180" s="218">
        <v>0.02989</v>
      </c>
      <c r="V180" s="218">
        <f>U180*H180</f>
        <v>0.05978</v>
      </c>
      <c r="W180" s="218">
        <v>0</v>
      </c>
      <c r="X180" s="219">
        <f>W180*H180</f>
        <v>0</v>
      </c>
      <c r="Y180" s="39"/>
      <c r="Z180" s="39"/>
      <c r="AA180" s="39"/>
      <c r="AB180" s="39"/>
      <c r="AC180" s="39"/>
      <c r="AD180" s="39"/>
      <c r="AE180" s="39"/>
      <c r="AR180" s="220" t="s">
        <v>135</v>
      </c>
      <c r="AT180" s="220" t="s">
        <v>130</v>
      </c>
      <c r="AU180" s="220" t="s">
        <v>81</v>
      </c>
      <c r="AY180" s="18" t="s">
        <v>128</v>
      </c>
      <c r="BE180" s="221">
        <f>IF(O180="základní",K180,0)</f>
        <v>0</v>
      </c>
      <c r="BF180" s="221">
        <f>IF(O180="snížená",K180,0)</f>
        <v>0</v>
      </c>
      <c r="BG180" s="221">
        <f>IF(O180="zákl. přenesená",K180,0)</f>
        <v>0</v>
      </c>
      <c r="BH180" s="221">
        <f>IF(O180="sníž. přenesená",K180,0)</f>
        <v>0</v>
      </c>
      <c r="BI180" s="221">
        <f>IF(O180="nulová",K180,0)</f>
        <v>0</v>
      </c>
      <c r="BJ180" s="18" t="s">
        <v>79</v>
      </c>
      <c r="BK180" s="221">
        <f>ROUND(P180*H180,2)</f>
        <v>0</v>
      </c>
      <c r="BL180" s="18" t="s">
        <v>135</v>
      </c>
      <c r="BM180" s="220" t="s">
        <v>299</v>
      </c>
    </row>
    <row r="181" s="2" customFormat="1">
      <c r="A181" s="39"/>
      <c r="B181" s="40"/>
      <c r="C181" s="41"/>
      <c r="D181" s="222" t="s">
        <v>137</v>
      </c>
      <c r="E181" s="41"/>
      <c r="F181" s="223" t="s">
        <v>300</v>
      </c>
      <c r="G181" s="41"/>
      <c r="H181" s="41"/>
      <c r="I181" s="224"/>
      <c r="J181" s="224"/>
      <c r="K181" s="41"/>
      <c r="L181" s="41"/>
      <c r="M181" s="4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137</v>
      </c>
      <c r="AU181" s="18" t="s">
        <v>81</v>
      </c>
    </row>
    <row r="182" s="2" customFormat="1">
      <c r="A182" s="39"/>
      <c r="B182" s="40"/>
      <c r="C182" s="41"/>
      <c r="D182" s="227" t="s">
        <v>139</v>
      </c>
      <c r="E182" s="41"/>
      <c r="F182" s="228" t="s">
        <v>301</v>
      </c>
      <c r="G182" s="41"/>
      <c r="H182" s="41"/>
      <c r="I182" s="224"/>
      <c r="J182" s="224"/>
      <c r="K182" s="41"/>
      <c r="L182" s="41"/>
      <c r="M182" s="45"/>
      <c r="N182" s="225"/>
      <c r="O182" s="226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81</v>
      </c>
    </row>
    <row r="183" s="12" customFormat="1" ht="22.8" customHeight="1">
      <c r="A183" s="12"/>
      <c r="B183" s="191"/>
      <c r="C183" s="192"/>
      <c r="D183" s="193" t="s">
        <v>70</v>
      </c>
      <c r="E183" s="206" t="s">
        <v>81</v>
      </c>
      <c r="F183" s="206" t="s">
        <v>302</v>
      </c>
      <c r="G183" s="192"/>
      <c r="H183" s="192"/>
      <c r="I183" s="195"/>
      <c r="J183" s="195"/>
      <c r="K183" s="207">
        <f>BK183</f>
        <v>0</v>
      </c>
      <c r="L183" s="192"/>
      <c r="M183" s="197"/>
      <c r="N183" s="198"/>
      <c r="O183" s="199"/>
      <c r="P183" s="199"/>
      <c r="Q183" s="200">
        <f>SUM(Q184:Q207)</f>
        <v>0</v>
      </c>
      <c r="R183" s="200">
        <f>SUM(R184:R207)</f>
        <v>0</v>
      </c>
      <c r="S183" s="199"/>
      <c r="T183" s="201">
        <f>SUM(T184:T207)</f>
        <v>0</v>
      </c>
      <c r="U183" s="199"/>
      <c r="V183" s="201">
        <f>SUM(V184:V207)</f>
        <v>264.01555668000003</v>
      </c>
      <c r="W183" s="199"/>
      <c r="X183" s="202">
        <f>SUM(X184:X207)</f>
        <v>0</v>
      </c>
      <c r="Y183" s="12"/>
      <c r="Z183" s="12"/>
      <c r="AA183" s="12"/>
      <c r="AB183" s="12"/>
      <c r="AC183" s="12"/>
      <c r="AD183" s="12"/>
      <c r="AE183" s="12"/>
      <c r="AR183" s="203" t="s">
        <v>79</v>
      </c>
      <c r="AT183" s="204" t="s">
        <v>70</v>
      </c>
      <c r="AU183" s="204" t="s">
        <v>79</v>
      </c>
      <c r="AY183" s="203" t="s">
        <v>128</v>
      </c>
      <c r="BK183" s="205">
        <f>SUM(BK184:BK207)</f>
        <v>0</v>
      </c>
    </row>
    <row r="184" s="2" customFormat="1" ht="16.5" customHeight="1">
      <c r="A184" s="39"/>
      <c r="B184" s="40"/>
      <c r="C184" s="208" t="s">
        <v>303</v>
      </c>
      <c r="D184" s="208" t="s">
        <v>130</v>
      </c>
      <c r="E184" s="209" t="s">
        <v>304</v>
      </c>
      <c r="F184" s="210" t="s">
        <v>305</v>
      </c>
      <c r="G184" s="211" t="s">
        <v>203</v>
      </c>
      <c r="H184" s="212">
        <v>24</v>
      </c>
      <c r="I184" s="213"/>
      <c r="J184" s="213"/>
      <c r="K184" s="214">
        <f>ROUND(P184*H184,2)</f>
        <v>0</v>
      </c>
      <c r="L184" s="210" t="s">
        <v>20</v>
      </c>
      <c r="M184" s="45"/>
      <c r="N184" s="215" t="s">
        <v>20</v>
      </c>
      <c r="O184" s="216" t="s">
        <v>40</v>
      </c>
      <c r="P184" s="217">
        <f>I184+J184</f>
        <v>0</v>
      </c>
      <c r="Q184" s="217">
        <f>ROUND(I184*H184,2)</f>
        <v>0</v>
      </c>
      <c r="R184" s="217">
        <f>ROUND(J184*H184,2)</f>
        <v>0</v>
      </c>
      <c r="S184" s="85"/>
      <c r="T184" s="218">
        <f>S184*H184</f>
        <v>0</v>
      </c>
      <c r="U184" s="218">
        <v>1.6299999999999999</v>
      </c>
      <c r="V184" s="218">
        <f>U184*H184</f>
        <v>39.119999999999997</v>
      </c>
      <c r="W184" s="218">
        <v>0</v>
      </c>
      <c r="X184" s="219">
        <f>W184*H184</f>
        <v>0</v>
      </c>
      <c r="Y184" s="39"/>
      <c r="Z184" s="39"/>
      <c r="AA184" s="39"/>
      <c r="AB184" s="39"/>
      <c r="AC184" s="39"/>
      <c r="AD184" s="39"/>
      <c r="AE184" s="39"/>
      <c r="AR184" s="220" t="s">
        <v>135</v>
      </c>
      <c r="AT184" s="220" t="s">
        <v>130</v>
      </c>
      <c r="AU184" s="220" t="s">
        <v>81</v>
      </c>
      <c r="AY184" s="18" t="s">
        <v>128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18" t="s">
        <v>79</v>
      </c>
      <c r="BK184" s="221">
        <f>ROUND(P184*H184,2)</f>
        <v>0</v>
      </c>
      <c r="BL184" s="18" t="s">
        <v>135</v>
      </c>
      <c r="BM184" s="220" t="s">
        <v>306</v>
      </c>
    </row>
    <row r="185" s="2" customFormat="1">
      <c r="A185" s="39"/>
      <c r="B185" s="40"/>
      <c r="C185" s="41"/>
      <c r="D185" s="222" t="s">
        <v>137</v>
      </c>
      <c r="E185" s="41"/>
      <c r="F185" s="223" t="s">
        <v>307</v>
      </c>
      <c r="G185" s="41"/>
      <c r="H185" s="41"/>
      <c r="I185" s="224"/>
      <c r="J185" s="224"/>
      <c r="K185" s="41"/>
      <c r="L185" s="41"/>
      <c r="M185" s="45"/>
      <c r="N185" s="225"/>
      <c r="O185" s="226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137</v>
      </c>
      <c r="AU185" s="18" t="s">
        <v>81</v>
      </c>
    </row>
    <row r="186" s="13" customFormat="1">
      <c r="A186" s="13"/>
      <c r="B186" s="229"/>
      <c r="C186" s="230"/>
      <c r="D186" s="222" t="s">
        <v>207</v>
      </c>
      <c r="E186" s="231" t="s">
        <v>20</v>
      </c>
      <c r="F186" s="232" t="s">
        <v>308</v>
      </c>
      <c r="G186" s="230"/>
      <c r="H186" s="233">
        <v>24</v>
      </c>
      <c r="I186" s="234"/>
      <c r="J186" s="234"/>
      <c r="K186" s="230"/>
      <c r="L186" s="230"/>
      <c r="M186" s="235"/>
      <c r="N186" s="236"/>
      <c r="O186" s="237"/>
      <c r="P186" s="237"/>
      <c r="Q186" s="237"/>
      <c r="R186" s="237"/>
      <c r="S186" s="237"/>
      <c r="T186" s="237"/>
      <c r="U186" s="237"/>
      <c r="V186" s="237"/>
      <c r="W186" s="237"/>
      <c r="X186" s="238"/>
      <c r="Y186" s="13"/>
      <c r="Z186" s="13"/>
      <c r="AA186" s="13"/>
      <c r="AB186" s="13"/>
      <c r="AC186" s="13"/>
      <c r="AD186" s="13"/>
      <c r="AE186" s="13"/>
      <c r="AT186" s="239" t="s">
        <v>207</v>
      </c>
      <c r="AU186" s="239" t="s">
        <v>81</v>
      </c>
      <c r="AV186" s="13" t="s">
        <v>81</v>
      </c>
      <c r="AW186" s="13" t="s">
        <v>5</v>
      </c>
      <c r="AX186" s="13" t="s">
        <v>79</v>
      </c>
      <c r="AY186" s="239" t="s">
        <v>128</v>
      </c>
    </row>
    <row r="187" s="2" customFormat="1" ht="24.15" customHeight="1">
      <c r="A187" s="39"/>
      <c r="B187" s="40"/>
      <c r="C187" s="208" t="s">
        <v>309</v>
      </c>
      <c r="D187" s="208" t="s">
        <v>130</v>
      </c>
      <c r="E187" s="209" t="s">
        <v>310</v>
      </c>
      <c r="F187" s="210" t="s">
        <v>311</v>
      </c>
      <c r="G187" s="211" t="s">
        <v>190</v>
      </c>
      <c r="H187" s="212">
        <v>1256.454</v>
      </c>
      <c r="I187" s="213"/>
      <c r="J187" s="213"/>
      <c r="K187" s="214">
        <f>ROUND(P187*H187,2)</f>
        <v>0</v>
      </c>
      <c r="L187" s="210" t="s">
        <v>134</v>
      </c>
      <c r="M187" s="45"/>
      <c r="N187" s="215" t="s">
        <v>20</v>
      </c>
      <c r="O187" s="216" t="s">
        <v>40</v>
      </c>
      <c r="P187" s="217">
        <f>I187+J187</f>
        <v>0</v>
      </c>
      <c r="Q187" s="217">
        <f>ROUND(I187*H187,2)</f>
        <v>0</v>
      </c>
      <c r="R187" s="217">
        <f>ROUND(J187*H187,2)</f>
        <v>0</v>
      </c>
      <c r="S187" s="85"/>
      <c r="T187" s="218">
        <f>S187*H187</f>
        <v>0</v>
      </c>
      <c r="U187" s="218">
        <v>0.00031</v>
      </c>
      <c r="V187" s="218">
        <f>U187*H187</f>
        <v>0.38950074000000001</v>
      </c>
      <c r="W187" s="218">
        <v>0</v>
      </c>
      <c r="X187" s="219">
        <f>W187*H187</f>
        <v>0</v>
      </c>
      <c r="Y187" s="39"/>
      <c r="Z187" s="39"/>
      <c r="AA187" s="39"/>
      <c r="AB187" s="39"/>
      <c r="AC187" s="39"/>
      <c r="AD187" s="39"/>
      <c r="AE187" s="39"/>
      <c r="AR187" s="220" t="s">
        <v>135</v>
      </c>
      <c r="AT187" s="220" t="s">
        <v>130</v>
      </c>
      <c r="AU187" s="220" t="s">
        <v>81</v>
      </c>
      <c r="AY187" s="18" t="s">
        <v>128</v>
      </c>
      <c r="BE187" s="221">
        <f>IF(O187="základní",K187,0)</f>
        <v>0</v>
      </c>
      <c r="BF187" s="221">
        <f>IF(O187="snížená",K187,0)</f>
        <v>0</v>
      </c>
      <c r="BG187" s="221">
        <f>IF(O187="zákl. přenesená",K187,0)</f>
        <v>0</v>
      </c>
      <c r="BH187" s="221">
        <f>IF(O187="sníž. přenesená",K187,0)</f>
        <v>0</v>
      </c>
      <c r="BI187" s="221">
        <f>IF(O187="nulová",K187,0)</f>
        <v>0</v>
      </c>
      <c r="BJ187" s="18" t="s">
        <v>79</v>
      </c>
      <c r="BK187" s="221">
        <f>ROUND(P187*H187,2)</f>
        <v>0</v>
      </c>
      <c r="BL187" s="18" t="s">
        <v>135</v>
      </c>
      <c r="BM187" s="220" t="s">
        <v>312</v>
      </c>
    </row>
    <row r="188" s="2" customFormat="1">
      <c r="A188" s="39"/>
      <c r="B188" s="40"/>
      <c r="C188" s="41"/>
      <c r="D188" s="222" t="s">
        <v>137</v>
      </c>
      <c r="E188" s="41"/>
      <c r="F188" s="223" t="s">
        <v>313</v>
      </c>
      <c r="G188" s="41"/>
      <c r="H188" s="41"/>
      <c r="I188" s="224"/>
      <c r="J188" s="224"/>
      <c r="K188" s="41"/>
      <c r="L188" s="41"/>
      <c r="M188" s="45"/>
      <c r="N188" s="225"/>
      <c r="O188" s="226"/>
      <c r="P188" s="85"/>
      <c r="Q188" s="85"/>
      <c r="R188" s="85"/>
      <c r="S188" s="85"/>
      <c r="T188" s="85"/>
      <c r="U188" s="85"/>
      <c r="V188" s="85"/>
      <c r="W188" s="85"/>
      <c r="X188" s="86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81</v>
      </c>
    </row>
    <row r="189" s="2" customFormat="1">
      <c r="A189" s="39"/>
      <c r="B189" s="40"/>
      <c r="C189" s="41"/>
      <c r="D189" s="227" t="s">
        <v>139</v>
      </c>
      <c r="E189" s="41"/>
      <c r="F189" s="228" t="s">
        <v>314</v>
      </c>
      <c r="G189" s="41"/>
      <c r="H189" s="41"/>
      <c r="I189" s="224"/>
      <c r="J189" s="224"/>
      <c r="K189" s="41"/>
      <c r="L189" s="41"/>
      <c r="M189" s="45"/>
      <c r="N189" s="225"/>
      <c r="O189" s="226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139</v>
      </c>
      <c r="AU189" s="18" t="s">
        <v>81</v>
      </c>
    </row>
    <row r="190" s="13" customFormat="1">
      <c r="A190" s="13"/>
      <c r="B190" s="229"/>
      <c r="C190" s="230"/>
      <c r="D190" s="222" t="s">
        <v>207</v>
      </c>
      <c r="E190" s="231" t="s">
        <v>20</v>
      </c>
      <c r="F190" s="232" t="s">
        <v>315</v>
      </c>
      <c r="G190" s="230"/>
      <c r="H190" s="233">
        <v>1256.454</v>
      </c>
      <c r="I190" s="234"/>
      <c r="J190" s="234"/>
      <c r="K190" s="230"/>
      <c r="L190" s="230"/>
      <c r="M190" s="235"/>
      <c r="N190" s="236"/>
      <c r="O190" s="237"/>
      <c r="P190" s="237"/>
      <c r="Q190" s="237"/>
      <c r="R190" s="237"/>
      <c r="S190" s="237"/>
      <c r="T190" s="237"/>
      <c r="U190" s="237"/>
      <c r="V190" s="237"/>
      <c r="W190" s="237"/>
      <c r="X190" s="238"/>
      <c r="Y190" s="13"/>
      <c r="Z190" s="13"/>
      <c r="AA190" s="13"/>
      <c r="AB190" s="13"/>
      <c r="AC190" s="13"/>
      <c r="AD190" s="13"/>
      <c r="AE190" s="13"/>
      <c r="AT190" s="239" t="s">
        <v>207</v>
      </c>
      <c r="AU190" s="239" t="s">
        <v>81</v>
      </c>
      <c r="AV190" s="13" t="s">
        <v>81</v>
      </c>
      <c r="AW190" s="13" t="s">
        <v>5</v>
      </c>
      <c r="AX190" s="13" t="s">
        <v>79</v>
      </c>
      <c r="AY190" s="239" t="s">
        <v>128</v>
      </c>
    </row>
    <row r="191" s="2" customFormat="1" ht="24.15" customHeight="1">
      <c r="A191" s="39"/>
      <c r="B191" s="40"/>
      <c r="C191" s="251" t="s">
        <v>316</v>
      </c>
      <c r="D191" s="251" t="s">
        <v>250</v>
      </c>
      <c r="E191" s="252" t="s">
        <v>317</v>
      </c>
      <c r="F191" s="253" t="s">
        <v>318</v>
      </c>
      <c r="G191" s="254" t="s">
        <v>190</v>
      </c>
      <c r="H191" s="255">
        <v>1323.654</v>
      </c>
      <c r="I191" s="256"/>
      <c r="J191" s="257"/>
      <c r="K191" s="258">
        <f>ROUND(P191*H191,2)</f>
        <v>0</v>
      </c>
      <c r="L191" s="253" t="s">
        <v>134</v>
      </c>
      <c r="M191" s="259"/>
      <c r="N191" s="260" t="s">
        <v>20</v>
      </c>
      <c r="O191" s="216" t="s">
        <v>40</v>
      </c>
      <c r="P191" s="217">
        <f>I191+J191</f>
        <v>0</v>
      </c>
      <c r="Q191" s="217">
        <f>ROUND(I191*H191,2)</f>
        <v>0</v>
      </c>
      <c r="R191" s="217">
        <f>ROUND(J191*H191,2)</f>
        <v>0</v>
      </c>
      <c r="S191" s="85"/>
      <c r="T191" s="218">
        <f>S191*H191</f>
        <v>0</v>
      </c>
      <c r="U191" s="218">
        <v>0.00020000000000000001</v>
      </c>
      <c r="V191" s="218">
        <f>U191*H191</f>
        <v>0.26473079999999999</v>
      </c>
      <c r="W191" s="218">
        <v>0</v>
      </c>
      <c r="X191" s="219">
        <f>W191*H191</f>
        <v>0</v>
      </c>
      <c r="Y191" s="39"/>
      <c r="Z191" s="39"/>
      <c r="AA191" s="39"/>
      <c r="AB191" s="39"/>
      <c r="AC191" s="39"/>
      <c r="AD191" s="39"/>
      <c r="AE191" s="39"/>
      <c r="AR191" s="220" t="s">
        <v>175</v>
      </c>
      <c r="AT191" s="220" t="s">
        <v>250</v>
      </c>
      <c r="AU191" s="220" t="s">
        <v>81</v>
      </c>
      <c r="AY191" s="18" t="s">
        <v>128</v>
      </c>
      <c r="BE191" s="221">
        <f>IF(O191="základní",K191,0)</f>
        <v>0</v>
      </c>
      <c r="BF191" s="221">
        <f>IF(O191="snížená",K191,0)</f>
        <v>0</v>
      </c>
      <c r="BG191" s="221">
        <f>IF(O191="zákl. přenesená",K191,0)</f>
        <v>0</v>
      </c>
      <c r="BH191" s="221">
        <f>IF(O191="sníž. přenesená",K191,0)</f>
        <v>0</v>
      </c>
      <c r="BI191" s="221">
        <f>IF(O191="nulová",K191,0)</f>
        <v>0</v>
      </c>
      <c r="BJ191" s="18" t="s">
        <v>79</v>
      </c>
      <c r="BK191" s="221">
        <f>ROUND(P191*H191,2)</f>
        <v>0</v>
      </c>
      <c r="BL191" s="18" t="s">
        <v>135</v>
      </c>
      <c r="BM191" s="220" t="s">
        <v>319</v>
      </c>
    </row>
    <row r="192" s="2" customFormat="1">
      <c r="A192" s="39"/>
      <c r="B192" s="40"/>
      <c r="C192" s="41"/>
      <c r="D192" s="222" t="s">
        <v>137</v>
      </c>
      <c r="E192" s="41"/>
      <c r="F192" s="223" t="s">
        <v>318</v>
      </c>
      <c r="G192" s="41"/>
      <c r="H192" s="41"/>
      <c r="I192" s="224"/>
      <c r="J192" s="224"/>
      <c r="K192" s="41"/>
      <c r="L192" s="41"/>
      <c r="M192" s="4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81</v>
      </c>
    </row>
    <row r="193" s="13" customFormat="1">
      <c r="A193" s="13"/>
      <c r="B193" s="229"/>
      <c r="C193" s="230"/>
      <c r="D193" s="222" t="s">
        <v>207</v>
      </c>
      <c r="E193" s="231" t="s">
        <v>20</v>
      </c>
      <c r="F193" s="232" t="s">
        <v>315</v>
      </c>
      <c r="G193" s="230"/>
      <c r="H193" s="233">
        <v>1256.454</v>
      </c>
      <c r="I193" s="234"/>
      <c r="J193" s="234"/>
      <c r="K193" s="230"/>
      <c r="L193" s="230"/>
      <c r="M193" s="235"/>
      <c r="N193" s="236"/>
      <c r="O193" s="237"/>
      <c r="P193" s="237"/>
      <c r="Q193" s="237"/>
      <c r="R193" s="237"/>
      <c r="S193" s="237"/>
      <c r="T193" s="237"/>
      <c r="U193" s="237"/>
      <c r="V193" s="237"/>
      <c r="W193" s="237"/>
      <c r="X193" s="238"/>
      <c r="Y193" s="13"/>
      <c r="Z193" s="13"/>
      <c r="AA193" s="13"/>
      <c r="AB193" s="13"/>
      <c r="AC193" s="13"/>
      <c r="AD193" s="13"/>
      <c r="AE193" s="13"/>
      <c r="AT193" s="239" t="s">
        <v>207</v>
      </c>
      <c r="AU193" s="239" t="s">
        <v>81</v>
      </c>
      <c r="AV193" s="13" t="s">
        <v>81</v>
      </c>
      <c r="AW193" s="13" t="s">
        <v>5</v>
      </c>
      <c r="AX193" s="13" t="s">
        <v>71</v>
      </c>
      <c r="AY193" s="239" t="s">
        <v>128</v>
      </c>
    </row>
    <row r="194" s="13" customFormat="1">
      <c r="A194" s="13"/>
      <c r="B194" s="229"/>
      <c r="C194" s="230"/>
      <c r="D194" s="222" t="s">
        <v>207</v>
      </c>
      <c r="E194" s="231" t="s">
        <v>20</v>
      </c>
      <c r="F194" s="232" t="s">
        <v>320</v>
      </c>
      <c r="G194" s="230"/>
      <c r="H194" s="233">
        <v>67.200000000000003</v>
      </c>
      <c r="I194" s="234"/>
      <c r="J194" s="234"/>
      <c r="K194" s="230"/>
      <c r="L194" s="230"/>
      <c r="M194" s="235"/>
      <c r="N194" s="236"/>
      <c r="O194" s="237"/>
      <c r="P194" s="237"/>
      <c r="Q194" s="237"/>
      <c r="R194" s="237"/>
      <c r="S194" s="237"/>
      <c r="T194" s="237"/>
      <c r="U194" s="237"/>
      <c r="V194" s="237"/>
      <c r="W194" s="237"/>
      <c r="X194" s="238"/>
      <c r="Y194" s="13"/>
      <c r="Z194" s="13"/>
      <c r="AA194" s="13"/>
      <c r="AB194" s="13"/>
      <c r="AC194" s="13"/>
      <c r="AD194" s="13"/>
      <c r="AE194" s="13"/>
      <c r="AT194" s="239" t="s">
        <v>207</v>
      </c>
      <c r="AU194" s="239" t="s">
        <v>81</v>
      </c>
      <c r="AV194" s="13" t="s">
        <v>81</v>
      </c>
      <c r="AW194" s="13" t="s">
        <v>5</v>
      </c>
      <c r="AX194" s="13" t="s">
        <v>71</v>
      </c>
      <c r="AY194" s="239" t="s">
        <v>128</v>
      </c>
    </row>
    <row r="195" s="14" customFormat="1">
      <c r="A195" s="14"/>
      <c r="B195" s="240"/>
      <c r="C195" s="241"/>
      <c r="D195" s="222" t="s">
        <v>207</v>
      </c>
      <c r="E195" s="242" t="s">
        <v>20</v>
      </c>
      <c r="F195" s="243" t="s">
        <v>210</v>
      </c>
      <c r="G195" s="241"/>
      <c r="H195" s="244">
        <v>1323.654</v>
      </c>
      <c r="I195" s="245"/>
      <c r="J195" s="245"/>
      <c r="K195" s="241"/>
      <c r="L195" s="241"/>
      <c r="M195" s="246"/>
      <c r="N195" s="247"/>
      <c r="O195" s="248"/>
      <c r="P195" s="248"/>
      <c r="Q195" s="248"/>
      <c r="R195" s="248"/>
      <c r="S195" s="248"/>
      <c r="T195" s="248"/>
      <c r="U195" s="248"/>
      <c r="V195" s="248"/>
      <c r="W195" s="248"/>
      <c r="X195" s="249"/>
      <c r="Y195" s="14"/>
      <c r="Z195" s="14"/>
      <c r="AA195" s="14"/>
      <c r="AB195" s="14"/>
      <c r="AC195" s="14"/>
      <c r="AD195" s="14"/>
      <c r="AE195" s="14"/>
      <c r="AT195" s="250" t="s">
        <v>207</v>
      </c>
      <c r="AU195" s="250" t="s">
        <v>81</v>
      </c>
      <c r="AV195" s="14" t="s">
        <v>135</v>
      </c>
      <c r="AW195" s="14" t="s">
        <v>5</v>
      </c>
      <c r="AX195" s="14" t="s">
        <v>79</v>
      </c>
      <c r="AY195" s="250" t="s">
        <v>128</v>
      </c>
    </row>
    <row r="196" s="2" customFormat="1" ht="24.15" customHeight="1">
      <c r="A196" s="39"/>
      <c r="B196" s="40"/>
      <c r="C196" s="208" t="s">
        <v>321</v>
      </c>
      <c r="D196" s="208" t="s">
        <v>130</v>
      </c>
      <c r="E196" s="209" t="s">
        <v>322</v>
      </c>
      <c r="F196" s="210" t="s">
        <v>323</v>
      </c>
      <c r="G196" s="211" t="s">
        <v>190</v>
      </c>
      <c r="H196" s="212">
        <v>67.200000000000003</v>
      </c>
      <c r="I196" s="213"/>
      <c r="J196" s="213"/>
      <c r="K196" s="214">
        <f>ROUND(P196*H196,2)</f>
        <v>0</v>
      </c>
      <c r="L196" s="210" t="s">
        <v>134</v>
      </c>
      <c r="M196" s="45"/>
      <c r="N196" s="215" t="s">
        <v>20</v>
      </c>
      <c r="O196" s="216" t="s">
        <v>40</v>
      </c>
      <c r="P196" s="217">
        <f>I196+J196</f>
        <v>0</v>
      </c>
      <c r="Q196" s="217">
        <f>ROUND(I196*H196,2)</f>
        <v>0</v>
      </c>
      <c r="R196" s="217">
        <f>ROUND(J196*H196,2)</f>
        <v>0</v>
      </c>
      <c r="S196" s="85"/>
      <c r="T196" s="218">
        <f>S196*H196</f>
        <v>0</v>
      </c>
      <c r="U196" s="218">
        <v>0.00027</v>
      </c>
      <c r="V196" s="218">
        <f>U196*H196</f>
        <v>0.018144</v>
      </c>
      <c r="W196" s="218">
        <v>0</v>
      </c>
      <c r="X196" s="219">
        <f>W196*H196</f>
        <v>0</v>
      </c>
      <c r="Y196" s="39"/>
      <c r="Z196" s="39"/>
      <c r="AA196" s="39"/>
      <c r="AB196" s="39"/>
      <c r="AC196" s="39"/>
      <c r="AD196" s="39"/>
      <c r="AE196" s="39"/>
      <c r="AR196" s="220" t="s">
        <v>135</v>
      </c>
      <c r="AT196" s="220" t="s">
        <v>130</v>
      </c>
      <c r="AU196" s="220" t="s">
        <v>81</v>
      </c>
      <c r="AY196" s="18" t="s">
        <v>128</v>
      </c>
      <c r="BE196" s="221">
        <f>IF(O196="základní",K196,0)</f>
        <v>0</v>
      </c>
      <c r="BF196" s="221">
        <f>IF(O196="snížená",K196,0)</f>
        <v>0</v>
      </c>
      <c r="BG196" s="221">
        <f>IF(O196="zákl. přenesená",K196,0)</f>
        <v>0</v>
      </c>
      <c r="BH196" s="221">
        <f>IF(O196="sníž. přenesená",K196,0)</f>
        <v>0</v>
      </c>
      <c r="BI196" s="221">
        <f>IF(O196="nulová",K196,0)</f>
        <v>0</v>
      </c>
      <c r="BJ196" s="18" t="s">
        <v>79</v>
      </c>
      <c r="BK196" s="221">
        <f>ROUND(P196*H196,2)</f>
        <v>0</v>
      </c>
      <c r="BL196" s="18" t="s">
        <v>135</v>
      </c>
      <c r="BM196" s="220" t="s">
        <v>324</v>
      </c>
    </row>
    <row r="197" s="2" customFormat="1">
      <c r="A197" s="39"/>
      <c r="B197" s="40"/>
      <c r="C197" s="41"/>
      <c r="D197" s="222" t="s">
        <v>137</v>
      </c>
      <c r="E197" s="41"/>
      <c r="F197" s="223" t="s">
        <v>325</v>
      </c>
      <c r="G197" s="41"/>
      <c r="H197" s="41"/>
      <c r="I197" s="224"/>
      <c r="J197" s="224"/>
      <c r="K197" s="41"/>
      <c r="L197" s="41"/>
      <c r="M197" s="45"/>
      <c r="N197" s="225"/>
      <c r="O197" s="226"/>
      <c r="P197" s="85"/>
      <c r="Q197" s="85"/>
      <c r="R197" s="85"/>
      <c r="S197" s="85"/>
      <c r="T197" s="85"/>
      <c r="U197" s="85"/>
      <c r="V197" s="85"/>
      <c r="W197" s="85"/>
      <c r="X197" s="86"/>
      <c r="Y197" s="39"/>
      <c r="Z197" s="39"/>
      <c r="AA197" s="39"/>
      <c r="AB197" s="39"/>
      <c r="AC197" s="39"/>
      <c r="AD197" s="39"/>
      <c r="AE197" s="39"/>
      <c r="AT197" s="18" t="s">
        <v>137</v>
      </c>
      <c r="AU197" s="18" t="s">
        <v>81</v>
      </c>
    </row>
    <row r="198" s="2" customFormat="1">
      <c r="A198" s="39"/>
      <c r="B198" s="40"/>
      <c r="C198" s="41"/>
      <c r="D198" s="227" t="s">
        <v>139</v>
      </c>
      <c r="E198" s="41"/>
      <c r="F198" s="228" t="s">
        <v>326</v>
      </c>
      <c r="G198" s="41"/>
      <c r="H198" s="41"/>
      <c r="I198" s="224"/>
      <c r="J198" s="224"/>
      <c r="K198" s="41"/>
      <c r="L198" s="41"/>
      <c r="M198" s="45"/>
      <c r="N198" s="225"/>
      <c r="O198" s="226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139</v>
      </c>
      <c r="AU198" s="18" t="s">
        <v>81</v>
      </c>
    </row>
    <row r="199" s="13" customFormat="1">
      <c r="A199" s="13"/>
      <c r="B199" s="229"/>
      <c r="C199" s="230"/>
      <c r="D199" s="222" t="s">
        <v>207</v>
      </c>
      <c r="E199" s="231" t="s">
        <v>20</v>
      </c>
      <c r="F199" s="232" t="s">
        <v>320</v>
      </c>
      <c r="G199" s="230"/>
      <c r="H199" s="233">
        <v>67.200000000000003</v>
      </c>
      <c r="I199" s="234"/>
      <c r="J199" s="234"/>
      <c r="K199" s="230"/>
      <c r="L199" s="230"/>
      <c r="M199" s="235"/>
      <c r="N199" s="236"/>
      <c r="O199" s="237"/>
      <c r="P199" s="237"/>
      <c r="Q199" s="237"/>
      <c r="R199" s="237"/>
      <c r="S199" s="237"/>
      <c r="T199" s="237"/>
      <c r="U199" s="237"/>
      <c r="V199" s="237"/>
      <c r="W199" s="237"/>
      <c r="X199" s="238"/>
      <c r="Y199" s="13"/>
      <c r="Z199" s="13"/>
      <c r="AA199" s="13"/>
      <c r="AB199" s="13"/>
      <c r="AC199" s="13"/>
      <c r="AD199" s="13"/>
      <c r="AE199" s="13"/>
      <c r="AT199" s="239" t="s">
        <v>207</v>
      </c>
      <c r="AU199" s="239" t="s">
        <v>81</v>
      </c>
      <c r="AV199" s="13" t="s">
        <v>81</v>
      </c>
      <c r="AW199" s="13" t="s">
        <v>5</v>
      </c>
      <c r="AX199" s="13" t="s">
        <v>79</v>
      </c>
      <c r="AY199" s="239" t="s">
        <v>128</v>
      </c>
    </row>
    <row r="200" s="2" customFormat="1" ht="24.15" customHeight="1">
      <c r="A200" s="39"/>
      <c r="B200" s="40"/>
      <c r="C200" s="208" t="s">
        <v>327</v>
      </c>
      <c r="D200" s="208" t="s">
        <v>130</v>
      </c>
      <c r="E200" s="209" t="s">
        <v>328</v>
      </c>
      <c r="F200" s="210" t="s">
        <v>329</v>
      </c>
      <c r="G200" s="211" t="s">
        <v>330</v>
      </c>
      <c r="H200" s="212">
        <v>698.02999999999997</v>
      </c>
      <c r="I200" s="213"/>
      <c r="J200" s="213"/>
      <c r="K200" s="214">
        <f>ROUND(P200*H200,2)</f>
        <v>0</v>
      </c>
      <c r="L200" s="210" t="s">
        <v>20</v>
      </c>
      <c r="M200" s="45"/>
      <c r="N200" s="215" t="s">
        <v>20</v>
      </c>
      <c r="O200" s="216" t="s">
        <v>40</v>
      </c>
      <c r="P200" s="217">
        <f>I200+J200</f>
        <v>0</v>
      </c>
      <c r="Q200" s="217">
        <f>ROUND(I200*H200,2)</f>
        <v>0</v>
      </c>
      <c r="R200" s="217">
        <f>ROUND(J200*H200,2)</f>
        <v>0</v>
      </c>
      <c r="S200" s="85"/>
      <c r="T200" s="218">
        <f>S200*H200</f>
        <v>0</v>
      </c>
      <c r="U200" s="218">
        <v>0.27411000000000002</v>
      </c>
      <c r="V200" s="218">
        <f>U200*H200</f>
        <v>191.33700330000002</v>
      </c>
      <c r="W200" s="218">
        <v>0</v>
      </c>
      <c r="X200" s="219">
        <f>W200*H200</f>
        <v>0</v>
      </c>
      <c r="Y200" s="39"/>
      <c r="Z200" s="39"/>
      <c r="AA200" s="39"/>
      <c r="AB200" s="39"/>
      <c r="AC200" s="39"/>
      <c r="AD200" s="39"/>
      <c r="AE200" s="39"/>
      <c r="AR200" s="220" t="s">
        <v>135</v>
      </c>
      <c r="AT200" s="220" t="s">
        <v>130</v>
      </c>
      <c r="AU200" s="220" t="s">
        <v>81</v>
      </c>
      <c r="AY200" s="18" t="s">
        <v>128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18" t="s">
        <v>79</v>
      </c>
      <c r="BK200" s="221">
        <f>ROUND(P200*H200,2)</f>
        <v>0</v>
      </c>
      <c r="BL200" s="18" t="s">
        <v>135</v>
      </c>
      <c r="BM200" s="220" t="s">
        <v>331</v>
      </c>
    </row>
    <row r="201" s="2" customFormat="1">
      <c r="A201" s="39"/>
      <c r="B201" s="40"/>
      <c r="C201" s="41"/>
      <c r="D201" s="222" t="s">
        <v>137</v>
      </c>
      <c r="E201" s="41"/>
      <c r="F201" s="223" t="s">
        <v>332</v>
      </c>
      <c r="G201" s="41"/>
      <c r="H201" s="41"/>
      <c r="I201" s="224"/>
      <c r="J201" s="224"/>
      <c r="K201" s="41"/>
      <c r="L201" s="41"/>
      <c r="M201" s="45"/>
      <c r="N201" s="225"/>
      <c r="O201" s="226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137</v>
      </c>
      <c r="AU201" s="18" t="s">
        <v>81</v>
      </c>
    </row>
    <row r="202" s="13" customFormat="1">
      <c r="A202" s="13"/>
      <c r="B202" s="229"/>
      <c r="C202" s="230"/>
      <c r="D202" s="222" t="s">
        <v>207</v>
      </c>
      <c r="E202" s="231" t="s">
        <v>20</v>
      </c>
      <c r="F202" s="232" t="s">
        <v>333</v>
      </c>
      <c r="G202" s="230"/>
      <c r="H202" s="233">
        <v>698.02999999999997</v>
      </c>
      <c r="I202" s="234"/>
      <c r="J202" s="234"/>
      <c r="K202" s="230"/>
      <c r="L202" s="230"/>
      <c r="M202" s="235"/>
      <c r="N202" s="236"/>
      <c r="O202" s="237"/>
      <c r="P202" s="237"/>
      <c r="Q202" s="237"/>
      <c r="R202" s="237"/>
      <c r="S202" s="237"/>
      <c r="T202" s="237"/>
      <c r="U202" s="237"/>
      <c r="V202" s="237"/>
      <c r="W202" s="237"/>
      <c r="X202" s="238"/>
      <c r="Y202" s="13"/>
      <c r="Z202" s="13"/>
      <c r="AA202" s="13"/>
      <c r="AB202" s="13"/>
      <c r="AC202" s="13"/>
      <c r="AD202" s="13"/>
      <c r="AE202" s="13"/>
      <c r="AT202" s="239" t="s">
        <v>207</v>
      </c>
      <c r="AU202" s="239" t="s">
        <v>81</v>
      </c>
      <c r="AV202" s="13" t="s">
        <v>81</v>
      </c>
      <c r="AW202" s="13" t="s">
        <v>5</v>
      </c>
      <c r="AX202" s="13" t="s">
        <v>79</v>
      </c>
      <c r="AY202" s="239" t="s">
        <v>128</v>
      </c>
    </row>
    <row r="203" s="2" customFormat="1" ht="24.15" customHeight="1">
      <c r="A203" s="39"/>
      <c r="B203" s="40"/>
      <c r="C203" s="208" t="s">
        <v>334</v>
      </c>
      <c r="D203" s="208" t="s">
        <v>130</v>
      </c>
      <c r="E203" s="209" t="s">
        <v>335</v>
      </c>
      <c r="F203" s="210" t="s">
        <v>336</v>
      </c>
      <c r="G203" s="211" t="s">
        <v>203</v>
      </c>
      <c r="H203" s="212">
        <v>14.292</v>
      </c>
      <c r="I203" s="213"/>
      <c r="J203" s="213"/>
      <c r="K203" s="214">
        <f>ROUND(P203*H203,2)</f>
        <v>0</v>
      </c>
      <c r="L203" s="210" t="s">
        <v>134</v>
      </c>
      <c r="M203" s="45"/>
      <c r="N203" s="215" t="s">
        <v>20</v>
      </c>
      <c r="O203" s="216" t="s">
        <v>40</v>
      </c>
      <c r="P203" s="217">
        <f>I203+J203</f>
        <v>0</v>
      </c>
      <c r="Q203" s="217">
        <f>ROUND(I203*H203,2)</f>
        <v>0</v>
      </c>
      <c r="R203" s="217">
        <f>ROUND(J203*H203,2)</f>
        <v>0</v>
      </c>
      <c r="S203" s="85"/>
      <c r="T203" s="218">
        <f>S203*H203</f>
        <v>0</v>
      </c>
      <c r="U203" s="218">
        <v>2.3010199999999998</v>
      </c>
      <c r="V203" s="218">
        <f>U203*H203</f>
        <v>32.886177839999995</v>
      </c>
      <c r="W203" s="218">
        <v>0</v>
      </c>
      <c r="X203" s="219">
        <f>W203*H203</f>
        <v>0</v>
      </c>
      <c r="Y203" s="39"/>
      <c r="Z203" s="39"/>
      <c r="AA203" s="39"/>
      <c r="AB203" s="39"/>
      <c r="AC203" s="39"/>
      <c r="AD203" s="39"/>
      <c r="AE203" s="39"/>
      <c r="AR203" s="220" t="s">
        <v>135</v>
      </c>
      <c r="AT203" s="220" t="s">
        <v>130</v>
      </c>
      <c r="AU203" s="220" t="s">
        <v>81</v>
      </c>
      <c r="AY203" s="18" t="s">
        <v>128</v>
      </c>
      <c r="BE203" s="221">
        <f>IF(O203="základní",K203,0)</f>
        <v>0</v>
      </c>
      <c r="BF203" s="221">
        <f>IF(O203="snížená",K203,0)</f>
        <v>0</v>
      </c>
      <c r="BG203" s="221">
        <f>IF(O203="zákl. přenesená",K203,0)</f>
        <v>0</v>
      </c>
      <c r="BH203" s="221">
        <f>IF(O203="sníž. přenesená",K203,0)</f>
        <v>0</v>
      </c>
      <c r="BI203" s="221">
        <f>IF(O203="nulová",K203,0)</f>
        <v>0</v>
      </c>
      <c r="BJ203" s="18" t="s">
        <v>79</v>
      </c>
      <c r="BK203" s="221">
        <f>ROUND(P203*H203,2)</f>
        <v>0</v>
      </c>
      <c r="BL203" s="18" t="s">
        <v>135</v>
      </c>
      <c r="BM203" s="220" t="s">
        <v>337</v>
      </c>
    </row>
    <row r="204" s="2" customFormat="1">
      <c r="A204" s="39"/>
      <c r="B204" s="40"/>
      <c r="C204" s="41"/>
      <c r="D204" s="222" t="s">
        <v>137</v>
      </c>
      <c r="E204" s="41"/>
      <c r="F204" s="223" t="s">
        <v>338</v>
      </c>
      <c r="G204" s="41"/>
      <c r="H204" s="41"/>
      <c r="I204" s="224"/>
      <c r="J204" s="224"/>
      <c r="K204" s="41"/>
      <c r="L204" s="41"/>
      <c r="M204" s="45"/>
      <c r="N204" s="225"/>
      <c r="O204" s="226"/>
      <c r="P204" s="85"/>
      <c r="Q204" s="85"/>
      <c r="R204" s="85"/>
      <c r="S204" s="85"/>
      <c r="T204" s="85"/>
      <c r="U204" s="85"/>
      <c r="V204" s="85"/>
      <c r="W204" s="85"/>
      <c r="X204" s="86"/>
      <c r="Y204" s="39"/>
      <c r="Z204" s="39"/>
      <c r="AA204" s="39"/>
      <c r="AB204" s="39"/>
      <c r="AC204" s="39"/>
      <c r="AD204" s="39"/>
      <c r="AE204" s="39"/>
      <c r="AT204" s="18" t="s">
        <v>137</v>
      </c>
      <c r="AU204" s="18" t="s">
        <v>81</v>
      </c>
    </row>
    <row r="205" s="2" customFormat="1">
      <c r="A205" s="39"/>
      <c r="B205" s="40"/>
      <c r="C205" s="41"/>
      <c r="D205" s="227" t="s">
        <v>139</v>
      </c>
      <c r="E205" s="41"/>
      <c r="F205" s="228" t="s">
        <v>339</v>
      </c>
      <c r="G205" s="41"/>
      <c r="H205" s="41"/>
      <c r="I205" s="224"/>
      <c r="J205" s="224"/>
      <c r="K205" s="41"/>
      <c r="L205" s="41"/>
      <c r="M205" s="45"/>
      <c r="N205" s="225"/>
      <c r="O205" s="226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81</v>
      </c>
    </row>
    <row r="206" s="2" customFormat="1">
      <c r="A206" s="39"/>
      <c r="B206" s="40"/>
      <c r="C206" s="41"/>
      <c r="D206" s="222" t="s">
        <v>255</v>
      </c>
      <c r="E206" s="41"/>
      <c r="F206" s="261" t="s">
        <v>340</v>
      </c>
      <c r="G206" s="41"/>
      <c r="H206" s="41"/>
      <c r="I206" s="224"/>
      <c r="J206" s="224"/>
      <c r="K206" s="41"/>
      <c r="L206" s="41"/>
      <c r="M206" s="45"/>
      <c r="N206" s="225"/>
      <c r="O206" s="226"/>
      <c r="P206" s="85"/>
      <c r="Q206" s="85"/>
      <c r="R206" s="85"/>
      <c r="S206" s="85"/>
      <c r="T206" s="85"/>
      <c r="U206" s="85"/>
      <c r="V206" s="85"/>
      <c r="W206" s="85"/>
      <c r="X206" s="86"/>
      <c r="Y206" s="39"/>
      <c r="Z206" s="39"/>
      <c r="AA206" s="39"/>
      <c r="AB206" s="39"/>
      <c r="AC206" s="39"/>
      <c r="AD206" s="39"/>
      <c r="AE206" s="39"/>
      <c r="AT206" s="18" t="s">
        <v>255</v>
      </c>
      <c r="AU206" s="18" t="s">
        <v>81</v>
      </c>
    </row>
    <row r="207" s="13" customFormat="1">
      <c r="A207" s="13"/>
      <c r="B207" s="229"/>
      <c r="C207" s="230"/>
      <c r="D207" s="222" t="s">
        <v>207</v>
      </c>
      <c r="E207" s="231" t="s">
        <v>20</v>
      </c>
      <c r="F207" s="232" t="s">
        <v>341</v>
      </c>
      <c r="G207" s="230"/>
      <c r="H207" s="233">
        <v>14.292</v>
      </c>
      <c r="I207" s="234"/>
      <c r="J207" s="234"/>
      <c r="K207" s="230"/>
      <c r="L207" s="230"/>
      <c r="M207" s="235"/>
      <c r="N207" s="236"/>
      <c r="O207" s="237"/>
      <c r="P207" s="237"/>
      <c r="Q207" s="237"/>
      <c r="R207" s="237"/>
      <c r="S207" s="237"/>
      <c r="T207" s="237"/>
      <c r="U207" s="237"/>
      <c r="V207" s="237"/>
      <c r="W207" s="237"/>
      <c r="X207" s="238"/>
      <c r="Y207" s="13"/>
      <c r="Z207" s="13"/>
      <c r="AA207" s="13"/>
      <c r="AB207" s="13"/>
      <c r="AC207" s="13"/>
      <c r="AD207" s="13"/>
      <c r="AE207" s="13"/>
      <c r="AT207" s="239" t="s">
        <v>207</v>
      </c>
      <c r="AU207" s="239" t="s">
        <v>81</v>
      </c>
      <c r="AV207" s="13" t="s">
        <v>81</v>
      </c>
      <c r="AW207" s="13" t="s">
        <v>5</v>
      </c>
      <c r="AX207" s="13" t="s">
        <v>79</v>
      </c>
      <c r="AY207" s="239" t="s">
        <v>128</v>
      </c>
    </row>
    <row r="208" s="12" customFormat="1" ht="22.8" customHeight="1">
      <c r="A208" s="12"/>
      <c r="B208" s="191"/>
      <c r="C208" s="192"/>
      <c r="D208" s="193" t="s">
        <v>70</v>
      </c>
      <c r="E208" s="206" t="s">
        <v>146</v>
      </c>
      <c r="F208" s="206" t="s">
        <v>342</v>
      </c>
      <c r="G208" s="192"/>
      <c r="H208" s="192"/>
      <c r="I208" s="195"/>
      <c r="J208" s="195"/>
      <c r="K208" s="207">
        <f>BK208</f>
        <v>0</v>
      </c>
      <c r="L208" s="192"/>
      <c r="M208" s="197"/>
      <c r="N208" s="198"/>
      <c r="O208" s="199"/>
      <c r="P208" s="199"/>
      <c r="Q208" s="200">
        <f>SUM(Q209:Q215)</f>
        <v>0</v>
      </c>
      <c r="R208" s="200">
        <f>SUM(R209:R215)</f>
        <v>0</v>
      </c>
      <c r="S208" s="199"/>
      <c r="T208" s="201">
        <f>SUM(T209:T215)</f>
        <v>0</v>
      </c>
      <c r="U208" s="199"/>
      <c r="V208" s="201">
        <f>SUM(V209:V215)</f>
        <v>0.024750000000000001</v>
      </c>
      <c r="W208" s="199"/>
      <c r="X208" s="202">
        <f>SUM(X209:X215)</f>
        <v>0</v>
      </c>
      <c r="Y208" s="12"/>
      <c r="Z208" s="12"/>
      <c r="AA208" s="12"/>
      <c r="AB208" s="12"/>
      <c r="AC208" s="12"/>
      <c r="AD208" s="12"/>
      <c r="AE208" s="12"/>
      <c r="AR208" s="203" t="s">
        <v>79</v>
      </c>
      <c r="AT208" s="204" t="s">
        <v>70</v>
      </c>
      <c r="AU208" s="204" t="s">
        <v>79</v>
      </c>
      <c r="AY208" s="203" t="s">
        <v>128</v>
      </c>
      <c r="BK208" s="205">
        <f>SUM(BK209:BK215)</f>
        <v>0</v>
      </c>
    </row>
    <row r="209" s="2" customFormat="1">
      <c r="A209" s="39"/>
      <c r="B209" s="40"/>
      <c r="C209" s="208" t="s">
        <v>343</v>
      </c>
      <c r="D209" s="208" t="s">
        <v>130</v>
      </c>
      <c r="E209" s="209" t="s">
        <v>344</v>
      </c>
      <c r="F209" s="210" t="s">
        <v>345</v>
      </c>
      <c r="G209" s="211" t="s">
        <v>133</v>
      </c>
      <c r="H209" s="212">
        <v>3</v>
      </c>
      <c r="I209" s="213"/>
      <c r="J209" s="213"/>
      <c r="K209" s="214">
        <f>ROUND(P209*H209,2)</f>
        <v>0</v>
      </c>
      <c r="L209" s="210" t="s">
        <v>134</v>
      </c>
      <c r="M209" s="45"/>
      <c r="N209" s="215" t="s">
        <v>20</v>
      </c>
      <c r="O209" s="216" t="s">
        <v>40</v>
      </c>
      <c r="P209" s="217">
        <f>I209+J209</f>
        <v>0</v>
      </c>
      <c r="Q209" s="217">
        <f>ROUND(I209*H209,2)</f>
        <v>0</v>
      </c>
      <c r="R209" s="217">
        <f>ROUND(J209*H209,2)</f>
        <v>0</v>
      </c>
      <c r="S209" s="85"/>
      <c r="T209" s="218">
        <f>S209*H209</f>
        <v>0</v>
      </c>
      <c r="U209" s="218">
        <v>2.0000000000000002E-05</v>
      </c>
      <c r="V209" s="218">
        <f>U209*H209</f>
        <v>6.0000000000000008E-05</v>
      </c>
      <c r="W209" s="218">
        <v>0</v>
      </c>
      <c r="X209" s="219">
        <f>W209*H209</f>
        <v>0</v>
      </c>
      <c r="Y209" s="39"/>
      <c r="Z209" s="39"/>
      <c r="AA209" s="39"/>
      <c r="AB209" s="39"/>
      <c r="AC209" s="39"/>
      <c r="AD209" s="39"/>
      <c r="AE209" s="39"/>
      <c r="AR209" s="220" t="s">
        <v>135</v>
      </c>
      <c r="AT209" s="220" t="s">
        <v>130</v>
      </c>
      <c r="AU209" s="220" t="s">
        <v>81</v>
      </c>
      <c r="AY209" s="18" t="s">
        <v>128</v>
      </c>
      <c r="BE209" s="221">
        <f>IF(O209="základní",K209,0)</f>
        <v>0</v>
      </c>
      <c r="BF209" s="221">
        <f>IF(O209="snížená",K209,0)</f>
        <v>0</v>
      </c>
      <c r="BG209" s="221">
        <f>IF(O209="zákl. přenesená",K209,0)</f>
        <v>0</v>
      </c>
      <c r="BH209" s="221">
        <f>IF(O209="sníž. přenesená",K209,0)</f>
        <v>0</v>
      </c>
      <c r="BI209" s="221">
        <f>IF(O209="nulová",K209,0)</f>
        <v>0</v>
      </c>
      <c r="BJ209" s="18" t="s">
        <v>79</v>
      </c>
      <c r="BK209" s="221">
        <f>ROUND(P209*H209,2)</f>
        <v>0</v>
      </c>
      <c r="BL209" s="18" t="s">
        <v>135</v>
      </c>
      <c r="BM209" s="220" t="s">
        <v>346</v>
      </c>
    </row>
    <row r="210" s="2" customFormat="1">
      <c r="A210" s="39"/>
      <c r="B210" s="40"/>
      <c r="C210" s="41"/>
      <c r="D210" s="222" t="s">
        <v>137</v>
      </c>
      <c r="E210" s="41"/>
      <c r="F210" s="223" t="s">
        <v>347</v>
      </c>
      <c r="G210" s="41"/>
      <c r="H210" s="41"/>
      <c r="I210" s="224"/>
      <c r="J210" s="224"/>
      <c r="K210" s="41"/>
      <c r="L210" s="41"/>
      <c r="M210" s="45"/>
      <c r="N210" s="225"/>
      <c r="O210" s="226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137</v>
      </c>
      <c r="AU210" s="18" t="s">
        <v>81</v>
      </c>
    </row>
    <row r="211" s="2" customFormat="1">
      <c r="A211" s="39"/>
      <c r="B211" s="40"/>
      <c r="C211" s="41"/>
      <c r="D211" s="227" t="s">
        <v>139</v>
      </c>
      <c r="E211" s="41"/>
      <c r="F211" s="228" t="s">
        <v>348</v>
      </c>
      <c r="G211" s="41"/>
      <c r="H211" s="41"/>
      <c r="I211" s="224"/>
      <c r="J211" s="224"/>
      <c r="K211" s="41"/>
      <c r="L211" s="41"/>
      <c r="M211" s="45"/>
      <c r="N211" s="225"/>
      <c r="O211" s="226"/>
      <c r="P211" s="85"/>
      <c r="Q211" s="85"/>
      <c r="R211" s="85"/>
      <c r="S211" s="85"/>
      <c r="T211" s="85"/>
      <c r="U211" s="85"/>
      <c r="V211" s="85"/>
      <c r="W211" s="85"/>
      <c r="X211" s="86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81</v>
      </c>
    </row>
    <row r="212" s="2" customFormat="1" ht="24.15" customHeight="1">
      <c r="A212" s="39"/>
      <c r="B212" s="40"/>
      <c r="C212" s="251" t="s">
        <v>349</v>
      </c>
      <c r="D212" s="251" t="s">
        <v>250</v>
      </c>
      <c r="E212" s="252" t="s">
        <v>350</v>
      </c>
      <c r="F212" s="253" t="s">
        <v>351</v>
      </c>
      <c r="G212" s="254" t="s">
        <v>133</v>
      </c>
      <c r="H212" s="255">
        <v>3</v>
      </c>
      <c r="I212" s="256"/>
      <c r="J212" s="257"/>
      <c r="K212" s="258">
        <f>ROUND(P212*H212,2)</f>
        <v>0</v>
      </c>
      <c r="L212" s="253" t="s">
        <v>134</v>
      </c>
      <c r="M212" s="259"/>
      <c r="N212" s="260" t="s">
        <v>20</v>
      </c>
      <c r="O212" s="216" t="s">
        <v>40</v>
      </c>
      <c r="P212" s="217">
        <f>I212+J212</f>
        <v>0</v>
      </c>
      <c r="Q212" s="217">
        <f>ROUND(I212*H212,2)</f>
        <v>0</v>
      </c>
      <c r="R212" s="217">
        <f>ROUND(J212*H212,2)</f>
        <v>0</v>
      </c>
      <c r="S212" s="85"/>
      <c r="T212" s="218">
        <f>S212*H212</f>
        <v>0</v>
      </c>
      <c r="U212" s="218">
        <v>0.0070899999999999999</v>
      </c>
      <c r="V212" s="218">
        <f>U212*H212</f>
        <v>0.021270000000000001</v>
      </c>
      <c r="W212" s="218">
        <v>0</v>
      </c>
      <c r="X212" s="219">
        <f>W212*H212</f>
        <v>0</v>
      </c>
      <c r="Y212" s="39"/>
      <c r="Z212" s="39"/>
      <c r="AA212" s="39"/>
      <c r="AB212" s="39"/>
      <c r="AC212" s="39"/>
      <c r="AD212" s="39"/>
      <c r="AE212" s="39"/>
      <c r="AR212" s="220" t="s">
        <v>175</v>
      </c>
      <c r="AT212" s="220" t="s">
        <v>250</v>
      </c>
      <c r="AU212" s="220" t="s">
        <v>81</v>
      </c>
      <c r="AY212" s="18" t="s">
        <v>128</v>
      </c>
      <c r="BE212" s="221">
        <f>IF(O212="základní",K212,0)</f>
        <v>0</v>
      </c>
      <c r="BF212" s="221">
        <f>IF(O212="snížená",K212,0)</f>
        <v>0</v>
      </c>
      <c r="BG212" s="221">
        <f>IF(O212="zákl. přenesená",K212,0)</f>
        <v>0</v>
      </c>
      <c r="BH212" s="221">
        <f>IF(O212="sníž. přenesená",K212,0)</f>
        <v>0</v>
      </c>
      <c r="BI212" s="221">
        <f>IF(O212="nulová",K212,0)</f>
        <v>0</v>
      </c>
      <c r="BJ212" s="18" t="s">
        <v>79</v>
      </c>
      <c r="BK212" s="221">
        <f>ROUND(P212*H212,2)</f>
        <v>0</v>
      </c>
      <c r="BL212" s="18" t="s">
        <v>135</v>
      </c>
      <c r="BM212" s="220" t="s">
        <v>352</v>
      </c>
    </row>
    <row r="213" s="2" customFormat="1">
      <c r="A213" s="39"/>
      <c r="B213" s="40"/>
      <c r="C213" s="41"/>
      <c r="D213" s="222" t="s">
        <v>137</v>
      </c>
      <c r="E213" s="41"/>
      <c r="F213" s="223" t="s">
        <v>351</v>
      </c>
      <c r="G213" s="41"/>
      <c r="H213" s="41"/>
      <c r="I213" s="224"/>
      <c r="J213" s="224"/>
      <c r="K213" s="41"/>
      <c r="L213" s="41"/>
      <c r="M213" s="45"/>
      <c r="N213" s="225"/>
      <c r="O213" s="226"/>
      <c r="P213" s="85"/>
      <c r="Q213" s="85"/>
      <c r="R213" s="85"/>
      <c r="S213" s="85"/>
      <c r="T213" s="85"/>
      <c r="U213" s="85"/>
      <c r="V213" s="85"/>
      <c r="W213" s="85"/>
      <c r="X213" s="86"/>
      <c r="Y213" s="39"/>
      <c r="Z213" s="39"/>
      <c r="AA213" s="39"/>
      <c r="AB213" s="39"/>
      <c r="AC213" s="39"/>
      <c r="AD213" s="39"/>
      <c r="AE213" s="39"/>
      <c r="AT213" s="18" t="s">
        <v>137</v>
      </c>
      <c r="AU213" s="18" t="s">
        <v>81</v>
      </c>
    </row>
    <row r="214" s="2" customFormat="1" ht="24.15" customHeight="1">
      <c r="A214" s="39"/>
      <c r="B214" s="40"/>
      <c r="C214" s="251" t="s">
        <v>353</v>
      </c>
      <c r="D214" s="251" t="s">
        <v>250</v>
      </c>
      <c r="E214" s="252" t="s">
        <v>354</v>
      </c>
      <c r="F214" s="253" t="s">
        <v>355</v>
      </c>
      <c r="G214" s="254" t="s">
        <v>330</v>
      </c>
      <c r="H214" s="255">
        <v>0.90000000000000002</v>
      </c>
      <c r="I214" s="256"/>
      <c r="J214" s="257"/>
      <c r="K214" s="258">
        <f>ROUND(P214*H214,2)</f>
        <v>0</v>
      </c>
      <c r="L214" s="253" t="s">
        <v>134</v>
      </c>
      <c r="M214" s="259"/>
      <c r="N214" s="260" t="s">
        <v>20</v>
      </c>
      <c r="O214" s="216" t="s">
        <v>40</v>
      </c>
      <c r="P214" s="217">
        <f>I214+J214</f>
        <v>0</v>
      </c>
      <c r="Q214" s="217">
        <f>ROUND(I214*H214,2)</f>
        <v>0</v>
      </c>
      <c r="R214" s="217">
        <f>ROUND(J214*H214,2)</f>
        <v>0</v>
      </c>
      <c r="S214" s="85"/>
      <c r="T214" s="218">
        <f>S214*H214</f>
        <v>0</v>
      </c>
      <c r="U214" s="218">
        <v>0.0038</v>
      </c>
      <c r="V214" s="218">
        <f>U214*H214</f>
        <v>0.0034199999999999999</v>
      </c>
      <c r="W214" s="218">
        <v>0</v>
      </c>
      <c r="X214" s="219">
        <f>W214*H214</f>
        <v>0</v>
      </c>
      <c r="Y214" s="39"/>
      <c r="Z214" s="39"/>
      <c r="AA214" s="39"/>
      <c r="AB214" s="39"/>
      <c r="AC214" s="39"/>
      <c r="AD214" s="39"/>
      <c r="AE214" s="39"/>
      <c r="AR214" s="220" t="s">
        <v>175</v>
      </c>
      <c r="AT214" s="220" t="s">
        <v>250</v>
      </c>
      <c r="AU214" s="220" t="s">
        <v>81</v>
      </c>
      <c r="AY214" s="18" t="s">
        <v>128</v>
      </c>
      <c r="BE214" s="221">
        <f>IF(O214="základní",K214,0)</f>
        <v>0</v>
      </c>
      <c r="BF214" s="221">
        <f>IF(O214="snížená",K214,0)</f>
        <v>0</v>
      </c>
      <c r="BG214" s="221">
        <f>IF(O214="zákl. přenesená",K214,0)</f>
        <v>0</v>
      </c>
      <c r="BH214" s="221">
        <f>IF(O214="sníž. přenesená",K214,0)</f>
        <v>0</v>
      </c>
      <c r="BI214" s="221">
        <f>IF(O214="nulová",K214,0)</f>
        <v>0</v>
      </c>
      <c r="BJ214" s="18" t="s">
        <v>79</v>
      </c>
      <c r="BK214" s="221">
        <f>ROUND(P214*H214,2)</f>
        <v>0</v>
      </c>
      <c r="BL214" s="18" t="s">
        <v>135</v>
      </c>
      <c r="BM214" s="220" t="s">
        <v>356</v>
      </c>
    </row>
    <row r="215" s="2" customFormat="1">
      <c r="A215" s="39"/>
      <c r="B215" s="40"/>
      <c r="C215" s="41"/>
      <c r="D215" s="222" t="s">
        <v>137</v>
      </c>
      <c r="E215" s="41"/>
      <c r="F215" s="223" t="s">
        <v>355</v>
      </c>
      <c r="G215" s="41"/>
      <c r="H215" s="41"/>
      <c r="I215" s="224"/>
      <c r="J215" s="224"/>
      <c r="K215" s="41"/>
      <c r="L215" s="41"/>
      <c r="M215" s="45"/>
      <c r="N215" s="225"/>
      <c r="O215" s="226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137</v>
      </c>
      <c r="AU215" s="18" t="s">
        <v>81</v>
      </c>
    </row>
    <row r="216" s="12" customFormat="1" ht="22.8" customHeight="1">
      <c r="A216" s="12"/>
      <c r="B216" s="191"/>
      <c r="C216" s="192"/>
      <c r="D216" s="193" t="s">
        <v>70</v>
      </c>
      <c r="E216" s="206" t="s">
        <v>157</v>
      </c>
      <c r="F216" s="206" t="s">
        <v>357</v>
      </c>
      <c r="G216" s="192"/>
      <c r="H216" s="192"/>
      <c r="I216" s="195"/>
      <c r="J216" s="195"/>
      <c r="K216" s="207">
        <f>BK216</f>
        <v>0</v>
      </c>
      <c r="L216" s="192"/>
      <c r="M216" s="197"/>
      <c r="N216" s="198"/>
      <c r="O216" s="199"/>
      <c r="P216" s="199"/>
      <c r="Q216" s="200">
        <f>SUM(Q217:Q237)</f>
        <v>0</v>
      </c>
      <c r="R216" s="200">
        <f>SUM(R217:R237)</f>
        <v>0</v>
      </c>
      <c r="S216" s="199"/>
      <c r="T216" s="201">
        <f>SUM(T217:T237)</f>
        <v>0</v>
      </c>
      <c r="U216" s="199"/>
      <c r="V216" s="201">
        <f>SUM(V217:V237)</f>
        <v>2498.7237737</v>
      </c>
      <c r="W216" s="199"/>
      <c r="X216" s="202">
        <f>SUM(X217:X237)</f>
        <v>0</v>
      </c>
      <c r="Y216" s="12"/>
      <c r="Z216" s="12"/>
      <c r="AA216" s="12"/>
      <c r="AB216" s="12"/>
      <c r="AC216" s="12"/>
      <c r="AD216" s="12"/>
      <c r="AE216" s="12"/>
      <c r="AR216" s="203" t="s">
        <v>79</v>
      </c>
      <c r="AT216" s="204" t="s">
        <v>70</v>
      </c>
      <c r="AU216" s="204" t="s">
        <v>79</v>
      </c>
      <c r="AY216" s="203" t="s">
        <v>128</v>
      </c>
      <c r="BK216" s="205">
        <f>SUM(BK217:BK237)</f>
        <v>0</v>
      </c>
    </row>
    <row r="217" s="2" customFormat="1" ht="24.15" customHeight="1">
      <c r="A217" s="39"/>
      <c r="B217" s="40"/>
      <c r="C217" s="208" t="s">
        <v>358</v>
      </c>
      <c r="D217" s="208" t="s">
        <v>130</v>
      </c>
      <c r="E217" s="209" t="s">
        <v>359</v>
      </c>
      <c r="F217" s="210" t="s">
        <v>360</v>
      </c>
      <c r="G217" s="211" t="s">
        <v>190</v>
      </c>
      <c r="H217" s="212">
        <v>845.73000000000002</v>
      </c>
      <c r="I217" s="213"/>
      <c r="J217" s="213"/>
      <c r="K217" s="214">
        <f>ROUND(P217*H217,2)</f>
        <v>0</v>
      </c>
      <c r="L217" s="210" t="s">
        <v>134</v>
      </c>
      <c r="M217" s="45"/>
      <c r="N217" s="215" t="s">
        <v>20</v>
      </c>
      <c r="O217" s="216" t="s">
        <v>40</v>
      </c>
      <c r="P217" s="217">
        <f>I217+J217</f>
        <v>0</v>
      </c>
      <c r="Q217" s="217">
        <f>ROUND(I217*H217,2)</f>
        <v>0</v>
      </c>
      <c r="R217" s="217">
        <f>ROUND(J217*H217,2)</f>
        <v>0</v>
      </c>
      <c r="S217" s="85"/>
      <c r="T217" s="218">
        <f>S217*H217</f>
        <v>0</v>
      </c>
      <c r="U217" s="218">
        <v>0</v>
      </c>
      <c r="V217" s="218">
        <f>U217*H217</f>
        <v>0</v>
      </c>
      <c r="W217" s="218">
        <v>0</v>
      </c>
      <c r="X217" s="219">
        <f>W217*H217</f>
        <v>0</v>
      </c>
      <c r="Y217" s="39"/>
      <c r="Z217" s="39"/>
      <c r="AA217" s="39"/>
      <c r="AB217" s="39"/>
      <c r="AC217" s="39"/>
      <c r="AD217" s="39"/>
      <c r="AE217" s="39"/>
      <c r="AR217" s="220" t="s">
        <v>135</v>
      </c>
      <c r="AT217" s="220" t="s">
        <v>130</v>
      </c>
      <c r="AU217" s="220" t="s">
        <v>81</v>
      </c>
      <c r="AY217" s="18" t="s">
        <v>128</v>
      </c>
      <c r="BE217" s="221">
        <f>IF(O217="základní",K217,0)</f>
        <v>0</v>
      </c>
      <c r="BF217" s="221">
        <f>IF(O217="snížená",K217,0)</f>
        <v>0</v>
      </c>
      <c r="BG217" s="221">
        <f>IF(O217="zákl. přenesená",K217,0)</f>
        <v>0</v>
      </c>
      <c r="BH217" s="221">
        <f>IF(O217="sníž. přenesená",K217,0)</f>
        <v>0</v>
      </c>
      <c r="BI217" s="221">
        <f>IF(O217="nulová",K217,0)</f>
        <v>0</v>
      </c>
      <c r="BJ217" s="18" t="s">
        <v>79</v>
      </c>
      <c r="BK217" s="221">
        <f>ROUND(P217*H217,2)</f>
        <v>0</v>
      </c>
      <c r="BL217" s="18" t="s">
        <v>135</v>
      </c>
      <c r="BM217" s="220" t="s">
        <v>361</v>
      </c>
    </row>
    <row r="218" s="2" customFormat="1">
      <c r="A218" s="39"/>
      <c r="B218" s="40"/>
      <c r="C218" s="41"/>
      <c r="D218" s="222" t="s">
        <v>137</v>
      </c>
      <c r="E218" s="41"/>
      <c r="F218" s="223" t="s">
        <v>362</v>
      </c>
      <c r="G218" s="41"/>
      <c r="H218" s="41"/>
      <c r="I218" s="224"/>
      <c r="J218" s="224"/>
      <c r="K218" s="41"/>
      <c r="L218" s="41"/>
      <c r="M218" s="45"/>
      <c r="N218" s="225"/>
      <c r="O218" s="226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137</v>
      </c>
      <c r="AU218" s="18" t="s">
        <v>81</v>
      </c>
    </row>
    <row r="219" s="2" customFormat="1">
      <c r="A219" s="39"/>
      <c r="B219" s="40"/>
      <c r="C219" s="41"/>
      <c r="D219" s="227" t="s">
        <v>139</v>
      </c>
      <c r="E219" s="41"/>
      <c r="F219" s="228" t="s">
        <v>363</v>
      </c>
      <c r="G219" s="41"/>
      <c r="H219" s="41"/>
      <c r="I219" s="224"/>
      <c r="J219" s="224"/>
      <c r="K219" s="41"/>
      <c r="L219" s="41"/>
      <c r="M219" s="45"/>
      <c r="N219" s="225"/>
      <c r="O219" s="226"/>
      <c r="P219" s="85"/>
      <c r="Q219" s="85"/>
      <c r="R219" s="85"/>
      <c r="S219" s="85"/>
      <c r="T219" s="85"/>
      <c r="U219" s="85"/>
      <c r="V219" s="85"/>
      <c r="W219" s="85"/>
      <c r="X219" s="86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81</v>
      </c>
    </row>
    <row r="220" s="2" customFormat="1">
      <c r="A220" s="39"/>
      <c r="B220" s="40"/>
      <c r="C220" s="41"/>
      <c r="D220" s="222" t="s">
        <v>255</v>
      </c>
      <c r="E220" s="41"/>
      <c r="F220" s="261" t="s">
        <v>364</v>
      </c>
      <c r="G220" s="41"/>
      <c r="H220" s="41"/>
      <c r="I220" s="224"/>
      <c r="J220" s="224"/>
      <c r="K220" s="41"/>
      <c r="L220" s="41"/>
      <c r="M220" s="45"/>
      <c r="N220" s="225"/>
      <c r="O220" s="226"/>
      <c r="P220" s="85"/>
      <c r="Q220" s="85"/>
      <c r="R220" s="85"/>
      <c r="S220" s="85"/>
      <c r="T220" s="85"/>
      <c r="U220" s="85"/>
      <c r="V220" s="85"/>
      <c r="W220" s="85"/>
      <c r="X220" s="86"/>
      <c r="Y220" s="39"/>
      <c r="Z220" s="39"/>
      <c r="AA220" s="39"/>
      <c r="AB220" s="39"/>
      <c r="AC220" s="39"/>
      <c r="AD220" s="39"/>
      <c r="AE220" s="39"/>
      <c r="AT220" s="18" t="s">
        <v>255</v>
      </c>
      <c r="AU220" s="18" t="s">
        <v>81</v>
      </c>
    </row>
    <row r="221" s="2" customFormat="1" ht="24.15" customHeight="1">
      <c r="A221" s="39"/>
      <c r="B221" s="40"/>
      <c r="C221" s="251" t="s">
        <v>9</v>
      </c>
      <c r="D221" s="251" t="s">
        <v>250</v>
      </c>
      <c r="E221" s="252" t="s">
        <v>365</v>
      </c>
      <c r="F221" s="253" t="s">
        <v>366</v>
      </c>
      <c r="G221" s="254" t="s">
        <v>367</v>
      </c>
      <c r="H221" s="255">
        <v>11.417</v>
      </c>
      <c r="I221" s="256"/>
      <c r="J221" s="257"/>
      <c r="K221" s="258">
        <f>ROUND(P221*H221,2)</f>
        <v>0</v>
      </c>
      <c r="L221" s="253" t="s">
        <v>134</v>
      </c>
      <c r="M221" s="259"/>
      <c r="N221" s="260" t="s">
        <v>20</v>
      </c>
      <c r="O221" s="216" t="s">
        <v>40</v>
      </c>
      <c r="P221" s="217">
        <f>I221+J221</f>
        <v>0</v>
      </c>
      <c r="Q221" s="217">
        <f>ROUND(I221*H221,2)</f>
        <v>0</v>
      </c>
      <c r="R221" s="217">
        <f>ROUND(J221*H221,2)</f>
        <v>0</v>
      </c>
      <c r="S221" s="85"/>
      <c r="T221" s="218">
        <f>S221*H221</f>
        <v>0</v>
      </c>
      <c r="U221" s="218">
        <v>1</v>
      </c>
      <c r="V221" s="218">
        <f>U221*H221</f>
        <v>11.417</v>
      </c>
      <c r="W221" s="218">
        <v>0</v>
      </c>
      <c r="X221" s="219">
        <f>W221*H221</f>
        <v>0</v>
      </c>
      <c r="Y221" s="39"/>
      <c r="Z221" s="39"/>
      <c r="AA221" s="39"/>
      <c r="AB221" s="39"/>
      <c r="AC221" s="39"/>
      <c r="AD221" s="39"/>
      <c r="AE221" s="39"/>
      <c r="AR221" s="220" t="s">
        <v>175</v>
      </c>
      <c r="AT221" s="220" t="s">
        <v>250</v>
      </c>
      <c r="AU221" s="220" t="s">
        <v>81</v>
      </c>
      <c r="AY221" s="18" t="s">
        <v>128</v>
      </c>
      <c r="BE221" s="221">
        <f>IF(O221="základní",K221,0)</f>
        <v>0</v>
      </c>
      <c r="BF221" s="221">
        <f>IF(O221="snížená",K221,0)</f>
        <v>0</v>
      </c>
      <c r="BG221" s="221">
        <f>IF(O221="zákl. přenesená",K221,0)</f>
        <v>0</v>
      </c>
      <c r="BH221" s="221">
        <f>IF(O221="sníž. přenesená",K221,0)</f>
        <v>0</v>
      </c>
      <c r="BI221" s="221">
        <f>IF(O221="nulová",K221,0)</f>
        <v>0</v>
      </c>
      <c r="BJ221" s="18" t="s">
        <v>79</v>
      </c>
      <c r="BK221" s="221">
        <f>ROUND(P221*H221,2)</f>
        <v>0</v>
      </c>
      <c r="BL221" s="18" t="s">
        <v>135</v>
      </c>
      <c r="BM221" s="220" t="s">
        <v>368</v>
      </c>
    </row>
    <row r="222" s="2" customFormat="1">
      <c r="A222" s="39"/>
      <c r="B222" s="40"/>
      <c r="C222" s="41"/>
      <c r="D222" s="222" t="s">
        <v>137</v>
      </c>
      <c r="E222" s="41"/>
      <c r="F222" s="223" t="s">
        <v>366</v>
      </c>
      <c r="G222" s="41"/>
      <c r="H222" s="41"/>
      <c r="I222" s="224"/>
      <c r="J222" s="224"/>
      <c r="K222" s="41"/>
      <c r="L222" s="41"/>
      <c r="M222" s="45"/>
      <c r="N222" s="225"/>
      <c r="O222" s="226"/>
      <c r="P222" s="85"/>
      <c r="Q222" s="85"/>
      <c r="R222" s="85"/>
      <c r="S222" s="85"/>
      <c r="T222" s="85"/>
      <c r="U222" s="85"/>
      <c r="V222" s="85"/>
      <c r="W222" s="85"/>
      <c r="X222" s="86"/>
      <c r="Y222" s="39"/>
      <c r="Z222" s="39"/>
      <c r="AA222" s="39"/>
      <c r="AB222" s="39"/>
      <c r="AC222" s="39"/>
      <c r="AD222" s="39"/>
      <c r="AE222" s="39"/>
      <c r="AT222" s="18" t="s">
        <v>137</v>
      </c>
      <c r="AU222" s="18" t="s">
        <v>81</v>
      </c>
    </row>
    <row r="223" s="13" customFormat="1">
      <c r="A223" s="13"/>
      <c r="B223" s="229"/>
      <c r="C223" s="230"/>
      <c r="D223" s="222" t="s">
        <v>207</v>
      </c>
      <c r="E223" s="231" t="s">
        <v>20</v>
      </c>
      <c r="F223" s="232" t="s">
        <v>369</v>
      </c>
      <c r="G223" s="230"/>
      <c r="H223" s="233">
        <v>11.417</v>
      </c>
      <c r="I223" s="234"/>
      <c r="J223" s="234"/>
      <c r="K223" s="230"/>
      <c r="L223" s="230"/>
      <c r="M223" s="235"/>
      <c r="N223" s="236"/>
      <c r="O223" s="237"/>
      <c r="P223" s="237"/>
      <c r="Q223" s="237"/>
      <c r="R223" s="237"/>
      <c r="S223" s="237"/>
      <c r="T223" s="237"/>
      <c r="U223" s="237"/>
      <c r="V223" s="237"/>
      <c r="W223" s="237"/>
      <c r="X223" s="238"/>
      <c r="Y223" s="13"/>
      <c r="Z223" s="13"/>
      <c r="AA223" s="13"/>
      <c r="AB223" s="13"/>
      <c r="AC223" s="13"/>
      <c r="AD223" s="13"/>
      <c r="AE223" s="13"/>
      <c r="AT223" s="239" t="s">
        <v>207</v>
      </c>
      <c r="AU223" s="239" t="s">
        <v>81</v>
      </c>
      <c r="AV223" s="13" t="s">
        <v>81</v>
      </c>
      <c r="AW223" s="13" t="s">
        <v>5</v>
      </c>
      <c r="AX223" s="13" t="s">
        <v>79</v>
      </c>
      <c r="AY223" s="239" t="s">
        <v>128</v>
      </c>
    </row>
    <row r="224" s="2" customFormat="1" ht="24.15" customHeight="1">
      <c r="A224" s="39"/>
      <c r="B224" s="40"/>
      <c r="C224" s="208" t="s">
        <v>370</v>
      </c>
      <c r="D224" s="208" t="s">
        <v>130</v>
      </c>
      <c r="E224" s="209" t="s">
        <v>371</v>
      </c>
      <c r="F224" s="210" t="s">
        <v>372</v>
      </c>
      <c r="G224" s="211" t="s">
        <v>190</v>
      </c>
      <c r="H224" s="212">
        <v>2393.9000000000001</v>
      </c>
      <c r="I224" s="213"/>
      <c r="J224" s="213"/>
      <c r="K224" s="214">
        <f>ROUND(P224*H224,2)</f>
        <v>0</v>
      </c>
      <c r="L224" s="210" t="s">
        <v>134</v>
      </c>
      <c r="M224" s="45"/>
      <c r="N224" s="215" t="s">
        <v>20</v>
      </c>
      <c r="O224" s="216" t="s">
        <v>40</v>
      </c>
      <c r="P224" s="217">
        <f>I224+J224</f>
        <v>0</v>
      </c>
      <c r="Q224" s="217">
        <f>ROUND(I224*H224,2)</f>
        <v>0</v>
      </c>
      <c r="R224" s="217">
        <f>ROUND(J224*H224,2)</f>
        <v>0</v>
      </c>
      <c r="S224" s="85"/>
      <c r="T224" s="218">
        <f>S224*H224</f>
        <v>0</v>
      </c>
      <c r="U224" s="218">
        <v>0.48574000000000001</v>
      </c>
      <c r="V224" s="218">
        <f>U224*H224</f>
        <v>1162.8129860000001</v>
      </c>
      <c r="W224" s="218">
        <v>0</v>
      </c>
      <c r="X224" s="219">
        <f>W224*H224</f>
        <v>0</v>
      </c>
      <c r="Y224" s="39"/>
      <c r="Z224" s="39"/>
      <c r="AA224" s="39"/>
      <c r="AB224" s="39"/>
      <c r="AC224" s="39"/>
      <c r="AD224" s="39"/>
      <c r="AE224" s="39"/>
      <c r="AR224" s="220" t="s">
        <v>135</v>
      </c>
      <c r="AT224" s="220" t="s">
        <v>130</v>
      </c>
      <c r="AU224" s="220" t="s">
        <v>81</v>
      </c>
      <c r="AY224" s="18" t="s">
        <v>128</v>
      </c>
      <c r="BE224" s="221">
        <f>IF(O224="základní",K224,0)</f>
        <v>0</v>
      </c>
      <c r="BF224" s="221">
        <f>IF(O224="snížená",K224,0)</f>
        <v>0</v>
      </c>
      <c r="BG224" s="221">
        <f>IF(O224="zákl. přenesená",K224,0)</f>
        <v>0</v>
      </c>
      <c r="BH224" s="221">
        <f>IF(O224="sníž. přenesená",K224,0)</f>
        <v>0</v>
      </c>
      <c r="BI224" s="221">
        <f>IF(O224="nulová",K224,0)</f>
        <v>0</v>
      </c>
      <c r="BJ224" s="18" t="s">
        <v>79</v>
      </c>
      <c r="BK224" s="221">
        <f>ROUND(P224*H224,2)</f>
        <v>0</v>
      </c>
      <c r="BL224" s="18" t="s">
        <v>135</v>
      </c>
      <c r="BM224" s="220" t="s">
        <v>373</v>
      </c>
    </row>
    <row r="225" s="2" customFormat="1">
      <c r="A225" s="39"/>
      <c r="B225" s="40"/>
      <c r="C225" s="41"/>
      <c r="D225" s="222" t="s">
        <v>137</v>
      </c>
      <c r="E225" s="41"/>
      <c r="F225" s="223" t="s">
        <v>374</v>
      </c>
      <c r="G225" s="41"/>
      <c r="H225" s="41"/>
      <c r="I225" s="224"/>
      <c r="J225" s="224"/>
      <c r="K225" s="41"/>
      <c r="L225" s="41"/>
      <c r="M225" s="45"/>
      <c r="N225" s="225"/>
      <c r="O225" s="226"/>
      <c r="P225" s="85"/>
      <c r="Q225" s="85"/>
      <c r="R225" s="85"/>
      <c r="S225" s="85"/>
      <c r="T225" s="85"/>
      <c r="U225" s="85"/>
      <c r="V225" s="85"/>
      <c r="W225" s="85"/>
      <c r="X225" s="86"/>
      <c r="Y225" s="39"/>
      <c r="Z225" s="39"/>
      <c r="AA225" s="39"/>
      <c r="AB225" s="39"/>
      <c r="AC225" s="39"/>
      <c r="AD225" s="39"/>
      <c r="AE225" s="39"/>
      <c r="AT225" s="18" t="s">
        <v>137</v>
      </c>
      <c r="AU225" s="18" t="s">
        <v>81</v>
      </c>
    </row>
    <row r="226" s="2" customFormat="1">
      <c r="A226" s="39"/>
      <c r="B226" s="40"/>
      <c r="C226" s="41"/>
      <c r="D226" s="227" t="s">
        <v>139</v>
      </c>
      <c r="E226" s="41"/>
      <c r="F226" s="228" t="s">
        <v>375</v>
      </c>
      <c r="G226" s="41"/>
      <c r="H226" s="41"/>
      <c r="I226" s="224"/>
      <c r="J226" s="224"/>
      <c r="K226" s="41"/>
      <c r="L226" s="41"/>
      <c r="M226" s="45"/>
      <c r="N226" s="225"/>
      <c r="O226" s="226"/>
      <c r="P226" s="85"/>
      <c r="Q226" s="85"/>
      <c r="R226" s="85"/>
      <c r="S226" s="85"/>
      <c r="T226" s="85"/>
      <c r="U226" s="85"/>
      <c r="V226" s="85"/>
      <c r="W226" s="85"/>
      <c r="X226" s="86"/>
      <c r="Y226" s="39"/>
      <c r="Z226" s="39"/>
      <c r="AA226" s="39"/>
      <c r="AB226" s="39"/>
      <c r="AC226" s="39"/>
      <c r="AD226" s="39"/>
      <c r="AE226" s="39"/>
      <c r="AT226" s="18" t="s">
        <v>139</v>
      </c>
      <c r="AU226" s="18" t="s">
        <v>81</v>
      </c>
    </row>
    <row r="227" s="2" customFormat="1" ht="16.5" customHeight="1">
      <c r="A227" s="39"/>
      <c r="B227" s="40"/>
      <c r="C227" s="208" t="s">
        <v>376</v>
      </c>
      <c r="D227" s="208" t="s">
        <v>130</v>
      </c>
      <c r="E227" s="209" t="s">
        <v>377</v>
      </c>
      <c r="F227" s="210" t="s">
        <v>378</v>
      </c>
      <c r="G227" s="211" t="s">
        <v>190</v>
      </c>
      <c r="H227" s="212">
        <v>409.16000000000002</v>
      </c>
      <c r="I227" s="213"/>
      <c r="J227" s="213"/>
      <c r="K227" s="214">
        <f>ROUND(P227*H227,2)</f>
        <v>0</v>
      </c>
      <c r="L227" s="210" t="s">
        <v>20</v>
      </c>
      <c r="M227" s="45"/>
      <c r="N227" s="215" t="s">
        <v>20</v>
      </c>
      <c r="O227" s="216" t="s">
        <v>40</v>
      </c>
      <c r="P227" s="217">
        <f>I227+J227</f>
        <v>0</v>
      </c>
      <c r="Q227" s="217">
        <f>ROUND(I227*H227,2)</f>
        <v>0</v>
      </c>
      <c r="R227" s="217">
        <f>ROUND(J227*H227,2)</f>
        <v>0</v>
      </c>
      <c r="S227" s="85"/>
      <c r="T227" s="218">
        <f>S227*H227</f>
        <v>0</v>
      </c>
      <c r="U227" s="218">
        <v>0.23999999999999999</v>
      </c>
      <c r="V227" s="218">
        <f>U227*H227</f>
        <v>98.198400000000007</v>
      </c>
      <c r="W227" s="218">
        <v>0</v>
      </c>
      <c r="X227" s="219">
        <f>W227*H227</f>
        <v>0</v>
      </c>
      <c r="Y227" s="39"/>
      <c r="Z227" s="39"/>
      <c r="AA227" s="39"/>
      <c r="AB227" s="39"/>
      <c r="AC227" s="39"/>
      <c r="AD227" s="39"/>
      <c r="AE227" s="39"/>
      <c r="AR227" s="220" t="s">
        <v>135</v>
      </c>
      <c r="AT227" s="220" t="s">
        <v>130</v>
      </c>
      <c r="AU227" s="220" t="s">
        <v>81</v>
      </c>
      <c r="AY227" s="18" t="s">
        <v>128</v>
      </c>
      <c r="BE227" s="221">
        <f>IF(O227="základní",K227,0)</f>
        <v>0</v>
      </c>
      <c r="BF227" s="221">
        <f>IF(O227="snížená",K227,0)</f>
        <v>0</v>
      </c>
      <c r="BG227" s="221">
        <f>IF(O227="zákl. přenesená",K227,0)</f>
        <v>0</v>
      </c>
      <c r="BH227" s="221">
        <f>IF(O227="sníž. přenesená",K227,0)</f>
        <v>0</v>
      </c>
      <c r="BI227" s="221">
        <f>IF(O227="nulová",K227,0)</f>
        <v>0</v>
      </c>
      <c r="BJ227" s="18" t="s">
        <v>79</v>
      </c>
      <c r="BK227" s="221">
        <f>ROUND(P227*H227,2)</f>
        <v>0</v>
      </c>
      <c r="BL227" s="18" t="s">
        <v>135</v>
      </c>
      <c r="BM227" s="220" t="s">
        <v>379</v>
      </c>
    </row>
    <row r="228" s="2" customFormat="1">
      <c r="A228" s="39"/>
      <c r="B228" s="40"/>
      <c r="C228" s="41"/>
      <c r="D228" s="222" t="s">
        <v>137</v>
      </c>
      <c r="E228" s="41"/>
      <c r="F228" s="223" t="s">
        <v>380</v>
      </c>
      <c r="G228" s="41"/>
      <c r="H228" s="41"/>
      <c r="I228" s="224"/>
      <c r="J228" s="224"/>
      <c r="K228" s="41"/>
      <c r="L228" s="41"/>
      <c r="M228" s="45"/>
      <c r="N228" s="225"/>
      <c r="O228" s="226"/>
      <c r="P228" s="85"/>
      <c r="Q228" s="85"/>
      <c r="R228" s="85"/>
      <c r="S228" s="85"/>
      <c r="T228" s="85"/>
      <c r="U228" s="85"/>
      <c r="V228" s="85"/>
      <c r="W228" s="85"/>
      <c r="X228" s="86"/>
      <c r="Y228" s="39"/>
      <c r="Z228" s="39"/>
      <c r="AA228" s="39"/>
      <c r="AB228" s="39"/>
      <c r="AC228" s="39"/>
      <c r="AD228" s="39"/>
      <c r="AE228" s="39"/>
      <c r="AT228" s="18" t="s">
        <v>137</v>
      </c>
      <c r="AU228" s="18" t="s">
        <v>81</v>
      </c>
    </row>
    <row r="229" s="2" customFormat="1" ht="24.15" customHeight="1">
      <c r="A229" s="39"/>
      <c r="B229" s="40"/>
      <c r="C229" s="208" t="s">
        <v>381</v>
      </c>
      <c r="D229" s="208" t="s">
        <v>130</v>
      </c>
      <c r="E229" s="209" t="s">
        <v>382</v>
      </c>
      <c r="F229" s="210" t="s">
        <v>383</v>
      </c>
      <c r="G229" s="211" t="s">
        <v>190</v>
      </c>
      <c r="H229" s="212">
        <v>2867.8099999999999</v>
      </c>
      <c r="I229" s="213"/>
      <c r="J229" s="213"/>
      <c r="K229" s="214">
        <f>ROUND(P229*H229,2)</f>
        <v>0</v>
      </c>
      <c r="L229" s="210" t="s">
        <v>134</v>
      </c>
      <c r="M229" s="45"/>
      <c r="N229" s="215" t="s">
        <v>20</v>
      </c>
      <c r="O229" s="216" t="s">
        <v>40</v>
      </c>
      <c r="P229" s="217">
        <f>I229+J229</f>
        <v>0</v>
      </c>
      <c r="Q229" s="217">
        <f>ROUND(I229*H229,2)</f>
        <v>0</v>
      </c>
      <c r="R229" s="217">
        <f>ROUND(J229*H229,2)</f>
        <v>0</v>
      </c>
      <c r="S229" s="85"/>
      <c r="T229" s="218">
        <f>S229*H229</f>
        <v>0</v>
      </c>
      <c r="U229" s="218">
        <v>0.38</v>
      </c>
      <c r="V229" s="218">
        <f>U229*H229</f>
        <v>1089.7678000000001</v>
      </c>
      <c r="W229" s="218">
        <v>0</v>
      </c>
      <c r="X229" s="219">
        <f>W229*H229</f>
        <v>0</v>
      </c>
      <c r="Y229" s="39"/>
      <c r="Z229" s="39"/>
      <c r="AA229" s="39"/>
      <c r="AB229" s="39"/>
      <c r="AC229" s="39"/>
      <c r="AD229" s="39"/>
      <c r="AE229" s="39"/>
      <c r="AR229" s="220" t="s">
        <v>135</v>
      </c>
      <c r="AT229" s="220" t="s">
        <v>130</v>
      </c>
      <c r="AU229" s="220" t="s">
        <v>81</v>
      </c>
      <c r="AY229" s="18" t="s">
        <v>128</v>
      </c>
      <c r="BE229" s="221">
        <f>IF(O229="základní",K229,0)</f>
        <v>0</v>
      </c>
      <c r="BF229" s="221">
        <f>IF(O229="snížená",K229,0)</f>
        <v>0</v>
      </c>
      <c r="BG229" s="221">
        <f>IF(O229="zákl. přenesená",K229,0)</f>
        <v>0</v>
      </c>
      <c r="BH229" s="221">
        <f>IF(O229="sníž. přenesená",K229,0)</f>
        <v>0</v>
      </c>
      <c r="BI229" s="221">
        <f>IF(O229="nulová",K229,0)</f>
        <v>0</v>
      </c>
      <c r="BJ229" s="18" t="s">
        <v>79</v>
      </c>
      <c r="BK229" s="221">
        <f>ROUND(P229*H229,2)</f>
        <v>0</v>
      </c>
      <c r="BL229" s="18" t="s">
        <v>135</v>
      </c>
      <c r="BM229" s="220" t="s">
        <v>384</v>
      </c>
    </row>
    <row r="230" s="2" customFormat="1">
      <c r="A230" s="39"/>
      <c r="B230" s="40"/>
      <c r="C230" s="41"/>
      <c r="D230" s="222" t="s">
        <v>137</v>
      </c>
      <c r="E230" s="41"/>
      <c r="F230" s="223" t="s">
        <v>385</v>
      </c>
      <c r="G230" s="41"/>
      <c r="H230" s="41"/>
      <c r="I230" s="224"/>
      <c r="J230" s="224"/>
      <c r="K230" s="41"/>
      <c r="L230" s="41"/>
      <c r="M230" s="45"/>
      <c r="N230" s="225"/>
      <c r="O230" s="226"/>
      <c r="P230" s="85"/>
      <c r="Q230" s="85"/>
      <c r="R230" s="85"/>
      <c r="S230" s="85"/>
      <c r="T230" s="85"/>
      <c r="U230" s="85"/>
      <c r="V230" s="85"/>
      <c r="W230" s="85"/>
      <c r="X230" s="86"/>
      <c r="Y230" s="39"/>
      <c r="Z230" s="39"/>
      <c r="AA230" s="39"/>
      <c r="AB230" s="39"/>
      <c r="AC230" s="39"/>
      <c r="AD230" s="39"/>
      <c r="AE230" s="39"/>
      <c r="AT230" s="18" t="s">
        <v>137</v>
      </c>
      <c r="AU230" s="18" t="s">
        <v>81</v>
      </c>
    </row>
    <row r="231" s="2" customFormat="1">
      <c r="A231" s="39"/>
      <c r="B231" s="40"/>
      <c r="C231" s="41"/>
      <c r="D231" s="227" t="s">
        <v>139</v>
      </c>
      <c r="E231" s="41"/>
      <c r="F231" s="228" t="s">
        <v>386</v>
      </c>
      <c r="G231" s="41"/>
      <c r="H231" s="41"/>
      <c r="I231" s="224"/>
      <c r="J231" s="224"/>
      <c r="K231" s="41"/>
      <c r="L231" s="41"/>
      <c r="M231" s="45"/>
      <c r="N231" s="225"/>
      <c r="O231" s="226"/>
      <c r="P231" s="85"/>
      <c r="Q231" s="85"/>
      <c r="R231" s="85"/>
      <c r="S231" s="85"/>
      <c r="T231" s="85"/>
      <c r="U231" s="85"/>
      <c r="V231" s="85"/>
      <c r="W231" s="85"/>
      <c r="X231" s="86"/>
      <c r="Y231" s="39"/>
      <c r="Z231" s="39"/>
      <c r="AA231" s="39"/>
      <c r="AB231" s="39"/>
      <c r="AC231" s="39"/>
      <c r="AD231" s="39"/>
      <c r="AE231" s="39"/>
      <c r="AT231" s="18" t="s">
        <v>139</v>
      </c>
      <c r="AU231" s="18" t="s">
        <v>81</v>
      </c>
    </row>
    <row r="232" s="2" customFormat="1" ht="24.15" customHeight="1">
      <c r="A232" s="39"/>
      <c r="B232" s="40"/>
      <c r="C232" s="208" t="s">
        <v>387</v>
      </c>
      <c r="D232" s="208" t="s">
        <v>130</v>
      </c>
      <c r="E232" s="209" t="s">
        <v>388</v>
      </c>
      <c r="F232" s="210" t="s">
        <v>389</v>
      </c>
      <c r="G232" s="211" t="s">
        <v>190</v>
      </c>
      <c r="H232" s="212">
        <v>2381.5</v>
      </c>
      <c r="I232" s="213"/>
      <c r="J232" s="213"/>
      <c r="K232" s="214">
        <f>ROUND(P232*H232,2)</f>
        <v>0</v>
      </c>
      <c r="L232" s="210" t="s">
        <v>134</v>
      </c>
      <c r="M232" s="45"/>
      <c r="N232" s="215" t="s">
        <v>20</v>
      </c>
      <c r="O232" s="216" t="s">
        <v>40</v>
      </c>
      <c r="P232" s="217">
        <f>I232+J232</f>
        <v>0</v>
      </c>
      <c r="Q232" s="217">
        <f>ROUND(I232*H232,2)</f>
        <v>0</v>
      </c>
      <c r="R232" s="217">
        <f>ROUND(J232*H232,2)</f>
        <v>0</v>
      </c>
      <c r="S232" s="85"/>
      <c r="T232" s="218">
        <f>S232*H232</f>
        <v>0</v>
      </c>
      <c r="U232" s="218">
        <v>0.031029999999999999</v>
      </c>
      <c r="V232" s="218">
        <f>U232*H232</f>
        <v>73.897944999999993</v>
      </c>
      <c r="W232" s="218">
        <v>0</v>
      </c>
      <c r="X232" s="219">
        <f>W232*H232</f>
        <v>0</v>
      </c>
      <c r="Y232" s="39"/>
      <c r="Z232" s="39"/>
      <c r="AA232" s="39"/>
      <c r="AB232" s="39"/>
      <c r="AC232" s="39"/>
      <c r="AD232" s="39"/>
      <c r="AE232" s="39"/>
      <c r="AR232" s="220" t="s">
        <v>135</v>
      </c>
      <c r="AT232" s="220" t="s">
        <v>130</v>
      </c>
      <c r="AU232" s="220" t="s">
        <v>81</v>
      </c>
      <c r="AY232" s="18" t="s">
        <v>128</v>
      </c>
      <c r="BE232" s="221">
        <f>IF(O232="základní",K232,0)</f>
        <v>0</v>
      </c>
      <c r="BF232" s="221">
        <f>IF(O232="snížená",K232,0)</f>
        <v>0</v>
      </c>
      <c r="BG232" s="221">
        <f>IF(O232="zákl. přenesená",K232,0)</f>
        <v>0</v>
      </c>
      <c r="BH232" s="221">
        <f>IF(O232="sníž. přenesená",K232,0)</f>
        <v>0</v>
      </c>
      <c r="BI232" s="221">
        <f>IF(O232="nulová",K232,0)</f>
        <v>0</v>
      </c>
      <c r="BJ232" s="18" t="s">
        <v>79</v>
      </c>
      <c r="BK232" s="221">
        <f>ROUND(P232*H232,2)</f>
        <v>0</v>
      </c>
      <c r="BL232" s="18" t="s">
        <v>135</v>
      </c>
      <c r="BM232" s="220" t="s">
        <v>390</v>
      </c>
    </row>
    <row r="233" s="2" customFormat="1">
      <c r="A233" s="39"/>
      <c r="B233" s="40"/>
      <c r="C233" s="41"/>
      <c r="D233" s="222" t="s">
        <v>137</v>
      </c>
      <c r="E233" s="41"/>
      <c r="F233" s="223" t="s">
        <v>391</v>
      </c>
      <c r="G233" s="41"/>
      <c r="H233" s="41"/>
      <c r="I233" s="224"/>
      <c r="J233" s="224"/>
      <c r="K233" s="41"/>
      <c r="L233" s="41"/>
      <c r="M233" s="45"/>
      <c r="N233" s="225"/>
      <c r="O233" s="226"/>
      <c r="P233" s="85"/>
      <c r="Q233" s="85"/>
      <c r="R233" s="85"/>
      <c r="S233" s="85"/>
      <c r="T233" s="85"/>
      <c r="U233" s="85"/>
      <c r="V233" s="85"/>
      <c r="W233" s="85"/>
      <c r="X233" s="86"/>
      <c r="Y233" s="39"/>
      <c r="Z233" s="39"/>
      <c r="AA233" s="39"/>
      <c r="AB233" s="39"/>
      <c r="AC233" s="39"/>
      <c r="AD233" s="39"/>
      <c r="AE233" s="39"/>
      <c r="AT233" s="18" t="s">
        <v>137</v>
      </c>
      <c r="AU233" s="18" t="s">
        <v>81</v>
      </c>
    </row>
    <row r="234" s="2" customFormat="1">
      <c r="A234" s="39"/>
      <c r="B234" s="40"/>
      <c r="C234" s="41"/>
      <c r="D234" s="227" t="s">
        <v>139</v>
      </c>
      <c r="E234" s="41"/>
      <c r="F234" s="228" t="s">
        <v>392</v>
      </c>
      <c r="G234" s="41"/>
      <c r="H234" s="41"/>
      <c r="I234" s="224"/>
      <c r="J234" s="224"/>
      <c r="K234" s="41"/>
      <c r="L234" s="41"/>
      <c r="M234" s="45"/>
      <c r="N234" s="225"/>
      <c r="O234" s="226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139</v>
      </c>
      <c r="AU234" s="18" t="s">
        <v>81</v>
      </c>
    </row>
    <row r="235" s="2" customFormat="1" ht="24.15" customHeight="1">
      <c r="A235" s="39"/>
      <c r="B235" s="40"/>
      <c r="C235" s="208" t="s">
        <v>393</v>
      </c>
      <c r="D235" s="208" t="s">
        <v>130</v>
      </c>
      <c r="E235" s="209" t="s">
        <v>394</v>
      </c>
      <c r="F235" s="210" t="s">
        <v>395</v>
      </c>
      <c r="G235" s="211" t="s">
        <v>190</v>
      </c>
      <c r="H235" s="212">
        <v>402.52999999999997</v>
      </c>
      <c r="I235" s="213"/>
      <c r="J235" s="213"/>
      <c r="K235" s="214">
        <f>ROUND(P235*H235,2)</f>
        <v>0</v>
      </c>
      <c r="L235" s="210" t="s">
        <v>134</v>
      </c>
      <c r="M235" s="45"/>
      <c r="N235" s="215" t="s">
        <v>20</v>
      </c>
      <c r="O235" s="216" t="s">
        <v>40</v>
      </c>
      <c r="P235" s="217">
        <f>I235+J235</f>
        <v>0</v>
      </c>
      <c r="Q235" s="217">
        <f>ROUND(I235*H235,2)</f>
        <v>0</v>
      </c>
      <c r="R235" s="217">
        <f>ROUND(J235*H235,2)</f>
        <v>0</v>
      </c>
      <c r="S235" s="85"/>
      <c r="T235" s="218">
        <f>S235*H235</f>
        <v>0</v>
      </c>
      <c r="U235" s="218">
        <v>0.15559000000000001</v>
      </c>
      <c r="V235" s="218">
        <f>U235*H235</f>
        <v>62.629642699999998</v>
      </c>
      <c r="W235" s="218">
        <v>0</v>
      </c>
      <c r="X235" s="219">
        <f>W235*H235</f>
        <v>0</v>
      </c>
      <c r="Y235" s="39"/>
      <c r="Z235" s="39"/>
      <c r="AA235" s="39"/>
      <c r="AB235" s="39"/>
      <c r="AC235" s="39"/>
      <c r="AD235" s="39"/>
      <c r="AE235" s="39"/>
      <c r="AR235" s="220" t="s">
        <v>135</v>
      </c>
      <c r="AT235" s="220" t="s">
        <v>130</v>
      </c>
      <c r="AU235" s="220" t="s">
        <v>81</v>
      </c>
      <c r="AY235" s="18" t="s">
        <v>128</v>
      </c>
      <c r="BE235" s="221">
        <f>IF(O235="základní",K235,0)</f>
        <v>0</v>
      </c>
      <c r="BF235" s="221">
        <f>IF(O235="snížená",K235,0)</f>
        <v>0</v>
      </c>
      <c r="BG235" s="221">
        <f>IF(O235="zákl. přenesená",K235,0)</f>
        <v>0</v>
      </c>
      <c r="BH235" s="221">
        <f>IF(O235="sníž. přenesená",K235,0)</f>
        <v>0</v>
      </c>
      <c r="BI235" s="221">
        <f>IF(O235="nulová",K235,0)</f>
        <v>0</v>
      </c>
      <c r="BJ235" s="18" t="s">
        <v>79</v>
      </c>
      <c r="BK235" s="221">
        <f>ROUND(P235*H235,2)</f>
        <v>0</v>
      </c>
      <c r="BL235" s="18" t="s">
        <v>135</v>
      </c>
      <c r="BM235" s="220" t="s">
        <v>396</v>
      </c>
    </row>
    <row r="236" s="2" customFormat="1">
      <c r="A236" s="39"/>
      <c r="B236" s="40"/>
      <c r="C236" s="41"/>
      <c r="D236" s="222" t="s">
        <v>137</v>
      </c>
      <c r="E236" s="41"/>
      <c r="F236" s="223" t="s">
        <v>397</v>
      </c>
      <c r="G236" s="41"/>
      <c r="H236" s="41"/>
      <c r="I236" s="224"/>
      <c r="J236" s="224"/>
      <c r="K236" s="41"/>
      <c r="L236" s="41"/>
      <c r="M236" s="45"/>
      <c r="N236" s="225"/>
      <c r="O236" s="226"/>
      <c r="P236" s="85"/>
      <c r="Q236" s="85"/>
      <c r="R236" s="85"/>
      <c r="S236" s="85"/>
      <c r="T236" s="85"/>
      <c r="U236" s="85"/>
      <c r="V236" s="85"/>
      <c r="W236" s="85"/>
      <c r="X236" s="86"/>
      <c r="Y236" s="39"/>
      <c r="Z236" s="39"/>
      <c r="AA236" s="39"/>
      <c r="AB236" s="39"/>
      <c r="AC236" s="39"/>
      <c r="AD236" s="39"/>
      <c r="AE236" s="39"/>
      <c r="AT236" s="18" t="s">
        <v>137</v>
      </c>
      <c r="AU236" s="18" t="s">
        <v>81</v>
      </c>
    </row>
    <row r="237" s="2" customFormat="1">
      <c r="A237" s="39"/>
      <c r="B237" s="40"/>
      <c r="C237" s="41"/>
      <c r="D237" s="227" t="s">
        <v>139</v>
      </c>
      <c r="E237" s="41"/>
      <c r="F237" s="228" t="s">
        <v>398</v>
      </c>
      <c r="G237" s="41"/>
      <c r="H237" s="41"/>
      <c r="I237" s="224"/>
      <c r="J237" s="224"/>
      <c r="K237" s="41"/>
      <c r="L237" s="41"/>
      <c r="M237" s="45"/>
      <c r="N237" s="225"/>
      <c r="O237" s="226"/>
      <c r="P237" s="85"/>
      <c r="Q237" s="85"/>
      <c r="R237" s="85"/>
      <c r="S237" s="85"/>
      <c r="T237" s="85"/>
      <c r="U237" s="85"/>
      <c r="V237" s="85"/>
      <c r="W237" s="85"/>
      <c r="X237" s="86"/>
      <c r="Y237" s="39"/>
      <c r="Z237" s="39"/>
      <c r="AA237" s="39"/>
      <c r="AB237" s="39"/>
      <c r="AC237" s="39"/>
      <c r="AD237" s="39"/>
      <c r="AE237" s="39"/>
      <c r="AT237" s="18" t="s">
        <v>139</v>
      </c>
      <c r="AU237" s="18" t="s">
        <v>81</v>
      </c>
    </row>
    <row r="238" s="12" customFormat="1" ht="22.8" customHeight="1">
      <c r="A238" s="12"/>
      <c r="B238" s="191"/>
      <c r="C238" s="192"/>
      <c r="D238" s="193" t="s">
        <v>70</v>
      </c>
      <c r="E238" s="206" t="s">
        <v>181</v>
      </c>
      <c r="F238" s="206" t="s">
        <v>399</v>
      </c>
      <c r="G238" s="192"/>
      <c r="H238" s="192"/>
      <c r="I238" s="195"/>
      <c r="J238" s="195"/>
      <c r="K238" s="207">
        <f>BK238</f>
        <v>0</v>
      </c>
      <c r="L238" s="192"/>
      <c r="M238" s="197"/>
      <c r="N238" s="198"/>
      <c r="O238" s="199"/>
      <c r="P238" s="199"/>
      <c r="Q238" s="200">
        <f>SUM(Q239:Q249)</f>
        <v>0</v>
      </c>
      <c r="R238" s="200">
        <f>SUM(R239:R249)</f>
        <v>0</v>
      </c>
      <c r="S238" s="199"/>
      <c r="T238" s="201">
        <f>SUM(T239:T249)</f>
        <v>0</v>
      </c>
      <c r="U238" s="199"/>
      <c r="V238" s="201">
        <f>SUM(V239:V249)</f>
        <v>11.028344000000001</v>
      </c>
      <c r="W238" s="199"/>
      <c r="X238" s="202">
        <f>SUM(X239:X249)</f>
        <v>0</v>
      </c>
      <c r="Y238" s="12"/>
      <c r="Z238" s="12"/>
      <c r="AA238" s="12"/>
      <c r="AB238" s="12"/>
      <c r="AC238" s="12"/>
      <c r="AD238" s="12"/>
      <c r="AE238" s="12"/>
      <c r="AR238" s="203" t="s">
        <v>79</v>
      </c>
      <c r="AT238" s="204" t="s">
        <v>70</v>
      </c>
      <c r="AU238" s="204" t="s">
        <v>79</v>
      </c>
      <c r="AY238" s="203" t="s">
        <v>128</v>
      </c>
      <c r="BK238" s="205">
        <f>SUM(BK239:BK249)</f>
        <v>0</v>
      </c>
    </row>
    <row r="239" s="2" customFormat="1" ht="24.15" customHeight="1">
      <c r="A239" s="39"/>
      <c r="B239" s="40"/>
      <c r="C239" s="208" t="s">
        <v>400</v>
      </c>
      <c r="D239" s="208" t="s">
        <v>130</v>
      </c>
      <c r="E239" s="209" t="s">
        <v>401</v>
      </c>
      <c r="F239" s="210" t="s">
        <v>402</v>
      </c>
      <c r="G239" s="211" t="s">
        <v>133</v>
      </c>
      <c r="H239" s="212">
        <v>2</v>
      </c>
      <c r="I239" s="213"/>
      <c r="J239" s="213"/>
      <c r="K239" s="214">
        <f>ROUND(P239*H239,2)</f>
        <v>0</v>
      </c>
      <c r="L239" s="210" t="s">
        <v>134</v>
      </c>
      <c r="M239" s="45"/>
      <c r="N239" s="215" t="s">
        <v>20</v>
      </c>
      <c r="O239" s="216" t="s">
        <v>40</v>
      </c>
      <c r="P239" s="217">
        <f>I239+J239</f>
        <v>0</v>
      </c>
      <c r="Q239" s="217">
        <f>ROUND(I239*H239,2)</f>
        <v>0</v>
      </c>
      <c r="R239" s="217">
        <f>ROUND(J239*H239,2)</f>
        <v>0</v>
      </c>
      <c r="S239" s="85"/>
      <c r="T239" s="218">
        <f>S239*H239</f>
        <v>0</v>
      </c>
      <c r="U239" s="218">
        <v>0</v>
      </c>
      <c r="V239" s="218">
        <f>U239*H239</f>
        <v>0</v>
      </c>
      <c r="W239" s="218">
        <v>0</v>
      </c>
      <c r="X239" s="219">
        <f>W239*H239</f>
        <v>0</v>
      </c>
      <c r="Y239" s="39"/>
      <c r="Z239" s="39"/>
      <c r="AA239" s="39"/>
      <c r="AB239" s="39"/>
      <c r="AC239" s="39"/>
      <c r="AD239" s="39"/>
      <c r="AE239" s="39"/>
      <c r="AR239" s="220" t="s">
        <v>135</v>
      </c>
      <c r="AT239" s="220" t="s">
        <v>130</v>
      </c>
      <c r="AU239" s="220" t="s">
        <v>81</v>
      </c>
      <c r="AY239" s="18" t="s">
        <v>128</v>
      </c>
      <c r="BE239" s="221">
        <f>IF(O239="základní",K239,0)</f>
        <v>0</v>
      </c>
      <c r="BF239" s="221">
        <f>IF(O239="snížená",K239,0)</f>
        <v>0</v>
      </c>
      <c r="BG239" s="221">
        <f>IF(O239="zákl. přenesená",K239,0)</f>
        <v>0</v>
      </c>
      <c r="BH239" s="221">
        <f>IF(O239="sníž. přenesená",K239,0)</f>
        <v>0</v>
      </c>
      <c r="BI239" s="221">
        <f>IF(O239="nulová",K239,0)</f>
        <v>0</v>
      </c>
      <c r="BJ239" s="18" t="s">
        <v>79</v>
      </c>
      <c r="BK239" s="221">
        <f>ROUND(P239*H239,2)</f>
        <v>0</v>
      </c>
      <c r="BL239" s="18" t="s">
        <v>135</v>
      </c>
      <c r="BM239" s="220" t="s">
        <v>403</v>
      </c>
    </row>
    <row r="240" s="2" customFormat="1">
      <c r="A240" s="39"/>
      <c r="B240" s="40"/>
      <c r="C240" s="41"/>
      <c r="D240" s="222" t="s">
        <v>137</v>
      </c>
      <c r="E240" s="41"/>
      <c r="F240" s="223" t="s">
        <v>404</v>
      </c>
      <c r="G240" s="41"/>
      <c r="H240" s="41"/>
      <c r="I240" s="224"/>
      <c r="J240" s="224"/>
      <c r="K240" s="41"/>
      <c r="L240" s="41"/>
      <c r="M240" s="45"/>
      <c r="N240" s="225"/>
      <c r="O240" s="226"/>
      <c r="P240" s="85"/>
      <c r="Q240" s="85"/>
      <c r="R240" s="85"/>
      <c r="S240" s="85"/>
      <c r="T240" s="85"/>
      <c r="U240" s="85"/>
      <c r="V240" s="85"/>
      <c r="W240" s="85"/>
      <c r="X240" s="86"/>
      <c r="Y240" s="39"/>
      <c r="Z240" s="39"/>
      <c r="AA240" s="39"/>
      <c r="AB240" s="39"/>
      <c r="AC240" s="39"/>
      <c r="AD240" s="39"/>
      <c r="AE240" s="39"/>
      <c r="AT240" s="18" t="s">
        <v>137</v>
      </c>
      <c r="AU240" s="18" t="s">
        <v>81</v>
      </c>
    </row>
    <row r="241" s="2" customFormat="1">
      <c r="A241" s="39"/>
      <c r="B241" s="40"/>
      <c r="C241" s="41"/>
      <c r="D241" s="227" t="s">
        <v>139</v>
      </c>
      <c r="E241" s="41"/>
      <c r="F241" s="228" t="s">
        <v>405</v>
      </c>
      <c r="G241" s="41"/>
      <c r="H241" s="41"/>
      <c r="I241" s="224"/>
      <c r="J241" s="224"/>
      <c r="K241" s="41"/>
      <c r="L241" s="41"/>
      <c r="M241" s="45"/>
      <c r="N241" s="225"/>
      <c r="O241" s="226"/>
      <c r="P241" s="85"/>
      <c r="Q241" s="85"/>
      <c r="R241" s="85"/>
      <c r="S241" s="85"/>
      <c r="T241" s="85"/>
      <c r="U241" s="85"/>
      <c r="V241" s="85"/>
      <c r="W241" s="85"/>
      <c r="X241" s="86"/>
      <c r="Y241" s="39"/>
      <c r="Z241" s="39"/>
      <c r="AA241" s="39"/>
      <c r="AB241" s="39"/>
      <c r="AC241" s="39"/>
      <c r="AD241" s="39"/>
      <c r="AE241" s="39"/>
      <c r="AT241" s="18" t="s">
        <v>139</v>
      </c>
      <c r="AU241" s="18" t="s">
        <v>81</v>
      </c>
    </row>
    <row r="242" s="2" customFormat="1" ht="24.15" customHeight="1">
      <c r="A242" s="39"/>
      <c r="B242" s="40"/>
      <c r="C242" s="251" t="s">
        <v>406</v>
      </c>
      <c r="D242" s="251" t="s">
        <v>250</v>
      </c>
      <c r="E242" s="252" t="s">
        <v>407</v>
      </c>
      <c r="F242" s="253" t="s">
        <v>408</v>
      </c>
      <c r="G242" s="254" t="s">
        <v>133</v>
      </c>
      <c r="H242" s="255">
        <v>2</v>
      </c>
      <c r="I242" s="256"/>
      <c r="J242" s="257"/>
      <c r="K242" s="258">
        <f>ROUND(P242*H242,2)</f>
        <v>0</v>
      </c>
      <c r="L242" s="253" t="s">
        <v>134</v>
      </c>
      <c r="M242" s="259"/>
      <c r="N242" s="260" t="s">
        <v>20</v>
      </c>
      <c r="O242" s="216" t="s">
        <v>40</v>
      </c>
      <c r="P242" s="217">
        <f>I242+J242</f>
        <v>0</v>
      </c>
      <c r="Q242" s="217">
        <f>ROUND(I242*H242,2)</f>
        <v>0</v>
      </c>
      <c r="R242" s="217">
        <f>ROUND(J242*H242,2)</f>
        <v>0</v>
      </c>
      <c r="S242" s="85"/>
      <c r="T242" s="218">
        <f>S242*H242</f>
        <v>0</v>
      </c>
      <c r="U242" s="218">
        <v>0.0020999999999999999</v>
      </c>
      <c r="V242" s="218">
        <f>U242*H242</f>
        <v>0.0041999999999999997</v>
      </c>
      <c r="W242" s="218">
        <v>0</v>
      </c>
      <c r="X242" s="219">
        <f>W242*H242</f>
        <v>0</v>
      </c>
      <c r="Y242" s="39"/>
      <c r="Z242" s="39"/>
      <c r="AA242" s="39"/>
      <c r="AB242" s="39"/>
      <c r="AC242" s="39"/>
      <c r="AD242" s="39"/>
      <c r="AE242" s="39"/>
      <c r="AR242" s="220" t="s">
        <v>175</v>
      </c>
      <c r="AT242" s="220" t="s">
        <v>250</v>
      </c>
      <c r="AU242" s="220" t="s">
        <v>81</v>
      </c>
      <c r="AY242" s="18" t="s">
        <v>128</v>
      </c>
      <c r="BE242" s="221">
        <f>IF(O242="základní",K242,0)</f>
        <v>0</v>
      </c>
      <c r="BF242" s="221">
        <f>IF(O242="snížená",K242,0)</f>
        <v>0</v>
      </c>
      <c r="BG242" s="221">
        <f>IF(O242="zákl. přenesená",K242,0)</f>
        <v>0</v>
      </c>
      <c r="BH242" s="221">
        <f>IF(O242="sníž. přenesená",K242,0)</f>
        <v>0</v>
      </c>
      <c r="BI242" s="221">
        <f>IF(O242="nulová",K242,0)</f>
        <v>0</v>
      </c>
      <c r="BJ242" s="18" t="s">
        <v>79</v>
      </c>
      <c r="BK242" s="221">
        <f>ROUND(P242*H242,2)</f>
        <v>0</v>
      </c>
      <c r="BL242" s="18" t="s">
        <v>135</v>
      </c>
      <c r="BM242" s="220" t="s">
        <v>409</v>
      </c>
    </row>
    <row r="243" s="2" customFormat="1">
      <c r="A243" s="39"/>
      <c r="B243" s="40"/>
      <c r="C243" s="41"/>
      <c r="D243" s="222" t="s">
        <v>137</v>
      </c>
      <c r="E243" s="41"/>
      <c r="F243" s="223" t="s">
        <v>408</v>
      </c>
      <c r="G243" s="41"/>
      <c r="H243" s="41"/>
      <c r="I243" s="224"/>
      <c r="J243" s="224"/>
      <c r="K243" s="41"/>
      <c r="L243" s="41"/>
      <c r="M243" s="45"/>
      <c r="N243" s="225"/>
      <c r="O243" s="226"/>
      <c r="P243" s="85"/>
      <c r="Q243" s="85"/>
      <c r="R243" s="85"/>
      <c r="S243" s="85"/>
      <c r="T243" s="85"/>
      <c r="U243" s="85"/>
      <c r="V243" s="85"/>
      <c r="W243" s="85"/>
      <c r="X243" s="86"/>
      <c r="Y243" s="39"/>
      <c r="Z243" s="39"/>
      <c r="AA243" s="39"/>
      <c r="AB243" s="39"/>
      <c r="AC243" s="39"/>
      <c r="AD243" s="39"/>
      <c r="AE243" s="39"/>
      <c r="AT243" s="18" t="s">
        <v>137</v>
      </c>
      <c r="AU243" s="18" t="s">
        <v>81</v>
      </c>
    </row>
    <row r="244" s="2" customFormat="1">
      <c r="A244" s="39"/>
      <c r="B244" s="40"/>
      <c r="C244" s="41"/>
      <c r="D244" s="222" t="s">
        <v>255</v>
      </c>
      <c r="E244" s="41"/>
      <c r="F244" s="261" t="s">
        <v>410</v>
      </c>
      <c r="G244" s="41"/>
      <c r="H244" s="41"/>
      <c r="I244" s="224"/>
      <c r="J244" s="224"/>
      <c r="K244" s="41"/>
      <c r="L244" s="41"/>
      <c r="M244" s="45"/>
      <c r="N244" s="225"/>
      <c r="O244" s="226"/>
      <c r="P244" s="85"/>
      <c r="Q244" s="85"/>
      <c r="R244" s="85"/>
      <c r="S244" s="85"/>
      <c r="T244" s="85"/>
      <c r="U244" s="85"/>
      <c r="V244" s="85"/>
      <c r="W244" s="85"/>
      <c r="X244" s="86"/>
      <c r="Y244" s="39"/>
      <c r="Z244" s="39"/>
      <c r="AA244" s="39"/>
      <c r="AB244" s="39"/>
      <c r="AC244" s="39"/>
      <c r="AD244" s="39"/>
      <c r="AE244" s="39"/>
      <c r="AT244" s="18" t="s">
        <v>255</v>
      </c>
      <c r="AU244" s="18" t="s">
        <v>81</v>
      </c>
    </row>
    <row r="245" s="2" customFormat="1" ht="24.15" customHeight="1">
      <c r="A245" s="39"/>
      <c r="B245" s="40"/>
      <c r="C245" s="208" t="s">
        <v>411</v>
      </c>
      <c r="D245" s="208" t="s">
        <v>130</v>
      </c>
      <c r="E245" s="209" t="s">
        <v>412</v>
      </c>
      <c r="F245" s="210" t="s">
        <v>413</v>
      </c>
      <c r="G245" s="211" t="s">
        <v>330</v>
      </c>
      <c r="H245" s="212">
        <v>17.600000000000001</v>
      </c>
      <c r="I245" s="213"/>
      <c r="J245" s="213"/>
      <c r="K245" s="214">
        <f>ROUND(P245*H245,2)</f>
        <v>0</v>
      </c>
      <c r="L245" s="210" t="s">
        <v>134</v>
      </c>
      <c r="M245" s="45"/>
      <c r="N245" s="215" t="s">
        <v>20</v>
      </c>
      <c r="O245" s="216" t="s">
        <v>40</v>
      </c>
      <c r="P245" s="217">
        <f>I245+J245</f>
        <v>0</v>
      </c>
      <c r="Q245" s="217">
        <f>ROUND(I245*H245,2)</f>
        <v>0</v>
      </c>
      <c r="R245" s="217">
        <f>ROUND(J245*H245,2)</f>
        <v>0</v>
      </c>
      <c r="S245" s="85"/>
      <c r="T245" s="218">
        <f>S245*H245</f>
        <v>0</v>
      </c>
      <c r="U245" s="218">
        <v>0.43819000000000002</v>
      </c>
      <c r="V245" s="218">
        <f>U245*H245</f>
        <v>7.7121440000000012</v>
      </c>
      <c r="W245" s="218">
        <v>0</v>
      </c>
      <c r="X245" s="219">
        <f>W245*H245</f>
        <v>0</v>
      </c>
      <c r="Y245" s="39"/>
      <c r="Z245" s="39"/>
      <c r="AA245" s="39"/>
      <c r="AB245" s="39"/>
      <c r="AC245" s="39"/>
      <c r="AD245" s="39"/>
      <c r="AE245" s="39"/>
      <c r="AR245" s="220" t="s">
        <v>135</v>
      </c>
      <c r="AT245" s="220" t="s">
        <v>130</v>
      </c>
      <c r="AU245" s="220" t="s">
        <v>81</v>
      </c>
      <c r="AY245" s="18" t="s">
        <v>128</v>
      </c>
      <c r="BE245" s="221">
        <f>IF(O245="základní",K245,0)</f>
        <v>0</v>
      </c>
      <c r="BF245" s="221">
        <f>IF(O245="snížená",K245,0)</f>
        <v>0</v>
      </c>
      <c r="BG245" s="221">
        <f>IF(O245="zákl. přenesená",K245,0)</f>
        <v>0</v>
      </c>
      <c r="BH245" s="221">
        <f>IF(O245="sníž. přenesená",K245,0)</f>
        <v>0</v>
      </c>
      <c r="BI245" s="221">
        <f>IF(O245="nulová",K245,0)</f>
        <v>0</v>
      </c>
      <c r="BJ245" s="18" t="s">
        <v>79</v>
      </c>
      <c r="BK245" s="221">
        <f>ROUND(P245*H245,2)</f>
        <v>0</v>
      </c>
      <c r="BL245" s="18" t="s">
        <v>135</v>
      </c>
      <c r="BM245" s="220" t="s">
        <v>414</v>
      </c>
    </row>
    <row r="246" s="2" customFormat="1">
      <c r="A246" s="39"/>
      <c r="B246" s="40"/>
      <c r="C246" s="41"/>
      <c r="D246" s="222" t="s">
        <v>137</v>
      </c>
      <c r="E246" s="41"/>
      <c r="F246" s="223" t="s">
        <v>415</v>
      </c>
      <c r="G246" s="41"/>
      <c r="H246" s="41"/>
      <c r="I246" s="224"/>
      <c r="J246" s="224"/>
      <c r="K246" s="41"/>
      <c r="L246" s="41"/>
      <c r="M246" s="45"/>
      <c r="N246" s="225"/>
      <c r="O246" s="226"/>
      <c r="P246" s="85"/>
      <c r="Q246" s="85"/>
      <c r="R246" s="85"/>
      <c r="S246" s="85"/>
      <c r="T246" s="85"/>
      <c r="U246" s="85"/>
      <c r="V246" s="85"/>
      <c r="W246" s="85"/>
      <c r="X246" s="86"/>
      <c r="Y246" s="39"/>
      <c r="Z246" s="39"/>
      <c r="AA246" s="39"/>
      <c r="AB246" s="39"/>
      <c r="AC246" s="39"/>
      <c r="AD246" s="39"/>
      <c r="AE246" s="39"/>
      <c r="AT246" s="18" t="s">
        <v>137</v>
      </c>
      <c r="AU246" s="18" t="s">
        <v>81</v>
      </c>
    </row>
    <row r="247" s="2" customFormat="1">
      <c r="A247" s="39"/>
      <c r="B247" s="40"/>
      <c r="C247" s="41"/>
      <c r="D247" s="227" t="s">
        <v>139</v>
      </c>
      <c r="E247" s="41"/>
      <c r="F247" s="228" t="s">
        <v>416</v>
      </c>
      <c r="G247" s="41"/>
      <c r="H247" s="41"/>
      <c r="I247" s="224"/>
      <c r="J247" s="224"/>
      <c r="K247" s="41"/>
      <c r="L247" s="41"/>
      <c r="M247" s="45"/>
      <c r="N247" s="225"/>
      <c r="O247" s="226"/>
      <c r="P247" s="85"/>
      <c r="Q247" s="85"/>
      <c r="R247" s="85"/>
      <c r="S247" s="85"/>
      <c r="T247" s="85"/>
      <c r="U247" s="85"/>
      <c r="V247" s="85"/>
      <c r="W247" s="85"/>
      <c r="X247" s="86"/>
      <c r="Y247" s="39"/>
      <c r="Z247" s="39"/>
      <c r="AA247" s="39"/>
      <c r="AB247" s="39"/>
      <c r="AC247" s="39"/>
      <c r="AD247" s="39"/>
      <c r="AE247" s="39"/>
      <c r="AT247" s="18" t="s">
        <v>139</v>
      </c>
      <c r="AU247" s="18" t="s">
        <v>81</v>
      </c>
    </row>
    <row r="248" s="2" customFormat="1" ht="16.5" customHeight="1">
      <c r="A248" s="39"/>
      <c r="B248" s="40"/>
      <c r="C248" s="251" t="s">
        <v>417</v>
      </c>
      <c r="D248" s="251" t="s">
        <v>250</v>
      </c>
      <c r="E248" s="252" t="s">
        <v>418</v>
      </c>
      <c r="F248" s="253" t="s">
        <v>419</v>
      </c>
      <c r="G248" s="254" t="s">
        <v>133</v>
      </c>
      <c r="H248" s="255">
        <v>36</v>
      </c>
      <c r="I248" s="256"/>
      <c r="J248" s="257"/>
      <c r="K248" s="258">
        <f>ROUND(P248*H248,2)</f>
        <v>0</v>
      </c>
      <c r="L248" s="253" t="s">
        <v>20</v>
      </c>
      <c r="M248" s="259"/>
      <c r="N248" s="260" t="s">
        <v>20</v>
      </c>
      <c r="O248" s="216" t="s">
        <v>40</v>
      </c>
      <c r="P248" s="217">
        <f>I248+J248</f>
        <v>0</v>
      </c>
      <c r="Q248" s="217">
        <f>ROUND(I248*H248,2)</f>
        <v>0</v>
      </c>
      <c r="R248" s="217">
        <f>ROUND(J248*H248,2)</f>
        <v>0</v>
      </c>
      <c r="S248" s="85"/>
      <c r="T248" s="218">
        <f>S248*H248</f>
        <v>0</v>
      </c>
      <c r="U248" s="218">
        <v>0.091999999999999998</v>
      </c>
      <c r="V248" s="218">
        <f>U248*H248</f>
        <v>3.3119999999999998</v>
      </c>
      <c r="W248" s="218">
        <v>0</v>
      </c>
      <c r="X248" s="219">
        <f>W248*H248</f>
        <v>0</v>
      </c>
      <c r="Y248" s="39"/>
      <c r="Z248" s="39"/>
      <c r="AA248" s="39"/>
      <c r="AB248" s="39"/>
      <c r="AC248" s="39"/>
      <c r="AD248" s="39"/>
      <c r="AE248" s="39"/>
      <c r="AR248" s="220" t="s">
        <v>175</v>
      </c>
      <c r="AT248" s="220" t="s">
        <v>250</v>
      </c>
      <c r="AU248" s="220" t="s">
        <v>81</v>
      </c>
      <c r="AY248" s="18" t="s">
        <v>128</v>
      </c>
      <c r="BE248" s="221">
        <f>IF(O248="základní",K248,0)</f>
        <v>0</v>
      </c>
      <c r="BF248" s="221">
        <f>IF(O248="snížená",K248,0)</f>
        <v>0</v>
      </c>
      <c r="BG248" s="221">
        <f>IF(O248="zákl. přenesená",K248,0)</f>
        <v>0</v>
      </c>
      <c r="BH248" s="221">
        <f>IF(O248="sníž. přenesená",K248,0)</f>
        <v>0</v>
      </c>
      <c r="BI248" s="221">
        <f>IF(O248="nulová",K248,0)</f>
        <v>0</v>
      </c>
      <c r="BJ248" s="18" t="s">
        <v>79</v>
      </c>
      <c r="BK248" s="221">
        <f>ROUND(P248*H248,2)</f>
        <v>0</v>
      </c>
      <c r="BL248" s="18" t="s">
        <v>135</v>
      </c>
      <c r="BM248" s="220" t="s">
        <v>420</v>
      </c>
    </row>
    <row r="249" s="2" customFormat="1">
      <c r="A249" s="39"/>
      <c r="B249" s="40"/>
      <c r="C249" s="41"/>
      <c r="D249" s="222" t="s">
        <v>137</v>
      </c>
      <c r="E249" s="41"/>
      <c r="F249" s="223" t="s">
        <v>419</v>
      </c>
      <c r="G249" s="41"/>
      <c r="H249" s="41"/>
      <c r="I249" s="224"/>
      <c r="J249" s="224"/>
      <c r="K249" s="41"/>
      <c r="L249" s="41"/>
      <c r="M249" s="45"/>
      <c r="N249" s="225"/>
      <c r="O249" s="226"/>
      <c r="P249" s="85"/>
      <c r="Q249" s="85"/>
      <c r="R249" s="85"/>
      <c r="S249" s="85"/>
      <c r="T249" s="85"/>
      <c r="U249" s="85"/>
      <c r="V249" s="85"/>
      <c r="W249" s="85"/>
      <c r="X249" s="86"/>
      <c r="Y249" s="39"/>
      <c r="Z249" s="39"/>
      <c r="AA249" s="39"/>
      <c r="AB249" s="39"/>
      <c r="AC249" s="39"/>
      <c r="AD249" s="39"/>
      <c r="AE249" s="39"/>
      <c r="AT249" s="18" t="s">
        <v>137</v>
      </c>
      <c r="AU249" s="18" t="s">
        <v>81</v>
      </c>
    </row>
    <row r="250" s="12" customFormat="1" ht="22.8" customHeight="1">
      <c r="A250" s="12"/>
      <c r="B250" s="191"/>
      <c r="C250" s="192"/>
      <c r="D250" s="193" t="s">
        <v>70</v>
      </c>
      <c r="E250" s="206" t="s">
        <v>421</v>
      </c>
      <c r="F250" s="206" t="s">
        <v>422</v>
      </c>
      <c r="G250" s="192"/>
      <c r="H250" s="192"/>
      <c r="I250" s="195"/>
      <c r="J250" s="195"/>
      <c r="K250" s="207">
        <f>BK250</f>
        <v>0</v>
      </c>
      <c r="L250" s="192"/>
      <c r="M250" s="197"/>
      <c r="N250" s="198"/>
      <c r="O250" s="199"/>
      <c r="P250" s="199"/>
      <c r="Q250" s="200">
        <f>SUM(Q251:Q270)</f>
        <v>0</v>
      </c>
      <c r="R250" s="200">
        <f>SUM(R251:R270)</f>
        <v>0</v>
      </c>
      <c r="S250" s="199"/>
      <c r="T250" s="201">
        <f>SUM(T251:T270)</f>
        <v>0</v>
      </c>
      <c r="U250" s="199"/>
      <c r="V250" s="201">
        <f>SUM(V251:V270)</f>
        <v>0</v>
      </c>
      <c r="W250" s="199"/>
      <c r="X250" s="202">
        <f>SUM(X251:X270)</f>
        <v>0</v>
      </c>
      <c r="Y250" s="12"/>
      <c r="Z250" s="12"/>
      <c r="AA250" s="12"/>
      <c r="AB250" s="12"/>
      <c r="AC250" s="12"/>
      <c r="AD250" s="12"/>
      <c r="AE250" s="12"/>
      <c r="AR250" s="203" t="s">
        <v>79</v>
      </c>
      <c r="AT250" s="204" t="s">
        <v>70</v>
      </c>
      <c r="AU250" s="204" t="s">
        <v>79</v>
      </c>
      <c r="AY250" s="203" t="s">
        <v>128</v>
      </c>
      <c r="BK250" s="205">
        <f>SUM(BK251:BK270)</f>
        <v>0</v>
      </c>
    </row>
    <row r="251" s="2" customFormat="1">
      <c r="A251" s="39"/>
      <c r="B251" s="40"/>
      <c r="C251" s="208" t="s">
        <v>423</v>
      </c>
      <c r="D251" s="208" t="s">
        <v>130</v>
      </c>
      <c r="E251" s="209" t="s">
        <v>424</v>
      </c>
      <c r="F251" s="210" t="s">
        <v>425</v>
      </c>
      <c r="G251" s="211" t="s">
        <v>367</v>
      </c>
      <c r="H251" s="212">
        <v>0.059999999999999998</v>
      </c>
      <c r="I251" s="213"/>
      <c r="J251" s="213"/>
      <c r="K251" s="214">
        <f>ROUND(P251*H251,2)</f>
        <v>0</v>
      </c>
      <c r="L251" s="210" t="s">
        <v>134</v>
      </c>
      <c r="M251" s="45"/>
      <c r="N251" s="215" t="s">
        <v>20</v>
      </c>
      <c r="O251" s="216" t="s">
        <v>40</v>
      </c>
      <c r="P251" s="217">
        <f>I251+J251</f>
        <v>0</v>
      </c>
      <c r="Q251" s="217">
        <f>ROUND(I251*H251,2)</f>
        <v>0</v>
      </c>
      <c r="R251" s="217">
        <f>ROUND(J251*H251,2)</f>
        <v>0</v>
      </c>
      <c r="S251" s="85"/>
      <c r="T251" s="218">
        <f>S251*H251</f>
        <v>0</v>
      </c>
      <c r="U251" s="218">
        <v>0</v>
      </c>
      <c r="V251" s="218">
        <f>U251*H251</f>
        <v>0</v>
      </c>
      <c r="W251" s="218">
        <v>0</v>
      </c>
      <c r="X251" s="219">
        <f>W251*H251</f>
        <v>0</v>
      </c>
      <c r="Y251" s="39"/>
      <c r="Z251" s="39"/>
      <c r="AA251" s="39"/>
      <c r="AB251" s="39"/>
      <c r="AC251" s="39"/>
      <c r="AD251" s="39"/>
      <c r="AE251" s="39"/>
      <c r="AR251" s="220" t="s">
        <v>135</v>
      </c>
      <c r="AT251" s="220" t="s">
        <v>130</v>
      </c>
      <c r="AU251" s="220" t="s">
        <v>81</v>
      </c>
      <c r="AY251" s="18" t="s">
        <v>128</v>
      </c>
      <c r="BE251" s="221">
        <f>IF(O251="základní",K251,0)</f>
        <v>0</v>
      </c>
      <c r="BF251" s="221">
        <f>IF(O251="snížená",K251,0)</f>
        <v>0</v>
      </c>
      <c r="BG251" s="221">
        <f>IF(O251="zákl. přenesená",K251,0)</f>
        <v>0</v>
      </c>
      <c r="BH251" s="221">
        <f>IF(O251="sníž. přenesená",K251,0)</f>
        <v>0</v>
      </c>
      <c r="BI251" s="221">
        <f>IF(O251="nulová",K251,0)</f>
        <v>0</v>
      </c>
      <c r="BJ251" s="18" t="s">
        <v>79</v>
      </c>
      <c r="BK251" s="221">
        <f>ROUND(P251*H251,2)</f>
        <v>0</v>
      </c>
      <c r="BL251" s="18" t="s">
        <v>135</v>
      </c>
      <c r="BM251" s="220" t="s">
        <v>426</v>
      </c>
    </row>
    <row r="252" s="2" customFormat="1">
      <c r="A252" s="39"/>
      <c r="B252" s="40"/>
      <c r="C252" s="41"/>
      <c r="D252" s="222" t="s">
        <v>137</v>
      </c>
      <c r="E252" s="41"/>
      <c r="F252" s="223" t="s">
        <v>427</v>
      </c>
      <c r="G252" s="41"/>
      <c r="H252" s="41"/>
      <c r="I252" s="224"/>
      <c r="J252" s="224"/>
      <c r="K252" s="41"/>
      <c r="L252" s="41"/>
      <c r="M252" s="45"/>
      <c r="N252" s="225"/>
      <c r="O252" s="226"/>
      <c r="P252" s="85"/>
      <c r="Q252" s="85"/>
      <c r="R252" s="85"/>
      <c r="S252" s="85"/>
      <c r="T252" s="85"/>
      <c r="U252" s="85"/>
      <c r="V252" s="85"/>
      <c r="W252" s="85"/>
      <c r="X252" s="86"/>
      <c r="Y252" s="39"/>
      <c r="Z252" s="39"/>
      <c r="AA252" s="39"/>
      <c r="AB252" s="39"/>
      <c r="AC252" s="39"/>
      <c r="AD252" s="39"/>
      <c r="AE252" s="39"/>
      <c r="AT252" s="18" t="s">
        <v>137</v>
      </c>
      <c r="AU252" s="18" t="s">
        <v>81</v>
      </c>
    </row>
    <row r="253" s="2" customFormat="1">
      <c r="A253" s="39"/>
      <c r="B253" s="40"/>
      <c r="C253" s="41"/>
      <c r="D253" s="227" t="s">
        <v>139</v>
      </c>
      <c r="E253" s="41"/>
      <c r="F253" s="228" t="s">
        <v>428</v>
      </c>
      <c r="G253" s="41"/>
      <c r="H253" s="41"/>
      <c r="I253" s="224"/>
      <c r="J253" s="224"/>
      <c r="K253" s="41"/>
      <c r="L253" s="41"/>
      <c r="M253" s="45"/>
      <c r="N253" s="225"/>
      <c r="O253" s="226"/>
      <c r="P253" s="85"/>
      <c r="Q253" s="85"/>
      <c r="R253" s="85"/>
      <c r="S253" s="85"/>
      <c r="T253" s="85"/>
      <c r="U253" s="85"/>
      <c r="V253" s="85"/>
      <c r="W253" s="85"/>
      <c r="X253" s="86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81</v>
      </c>
    </row>
    <row r="254" s="2" customFormat="1" ht="24.15" customHeight="1">
      <c r="A254" s="39"/>
      <c r="B254" s="40"/>
      <c r="C254" s="208" t="s">
        <v>429</v>
      </c>
      <c r="D254" s="208" t="s">
        <v>130</v>
      </c>
      <c r="E254" s="209" t="s">
        <v>430</v>
      </c>
      <c r="F254" s="210" t="s">
        <v>431</v>
      </c>
      <c r="G254" s="211" t="s">
        <v>367</v>
      </c>
      <c r="H254" s="212">
        <v>1527.55</v>
      </c>
      <c r="I254" s="213"/>
      <c r="J254" s="213"/>
      <c r="K254" s="214">
        <f>ROUND(P254*H254,2)</f>
        <v>0</v>
      </c>
      <c r="L254" s="210" t="s">
        <v>134</v>
      </c>
      <c r="M254" s="45"/>
      <c r="N254" s="215" t="s">
        <v>20</v>
      </c>
      <c r="O254" s="216" t="s">
        <v>40</v>
      </c>
      <c r="P254" s="217">
        <f>I254+J254</f>
        <v>0</v>
      </c>
      <c r="Q254" s="217">
        <f>ROUND(I254*H254,2)</f>
        <v>0</v>
      </c>
      <c r="R254" s="217">
        <f>ROUND(J254*H254,2)</f>
        <v>0</v>
      </c>
      <c r="S254" s="85"/>
      <c r="T254" s="218">
        <f>S254*H254</f>
        <v>0</v>
      </c>
      <c r="U254" s="218">
        <v>0</v>
      </c>
      <c r="V254" s="218">
        <f>U254*H254</f>
        <v>0</v>
      </c>
      <c r="W254" s="218">
        <v>0</v>
      </c>
      <c r="X254" s="219">
        <f>W254*H254</f>
        <v>0</v>
      </c>
      <c r="Y254" s="39"/>
      <c r="Z254" s="39"/>
      <c r="AA254" s="39"/>
      <c r="AB254" s="39"/>
      <c r="AC254" s="39"/>
      <c r="AD254" s="39"/>
      <c r="AE254" s="39"/>
      <c r="AR254" s="220" t="s">
        <v>135</v>
      </c>
      <c r="AT254" s="220" t="s">
        <v>130</v>
      </c>
      <c r="AU254" s="220" t="s">
        <v>81</v>
      </c>
      <c r="AY254" s="18" t="s">
        <v>128</v>
      </c>
      <c r="BE254" s="221">
        <f>IF(O254="základní",K254,0)</f>
        <v>0</v>
      </c>
      <c r="BF254" s="221">
        <f>IF(O254="snížená",K254,0)</f>
        <v>0</v>
      </c>
      <c r="BG254" s="221">
        <f>IF(O254="zákl. přenesená",K254,0)</f>
        <v>0</v>
      </c>
      <c r="BH254" s="221">
        <f>IF(O254="sníž. přenesená",K254,0)</f>
        <v>0</v>
      </c>
      <c r="BI254" s="221">
        <f>IF(O254="nulová",K254,0)</f>
        <v>0</v>
      </c>
      <c r="BJ254" s="18" t="s">
        <v>79</v>
      </c>
      <c r="BK254" s="221">
        <f>ROUND(P254*H254,2)</f>
        <v>0</v>
      </c>
      <c r="BL254" s="18" t="s">
        <v>135</v>
      </c>
      <c r="BM254" s="220" t="s">
        <v>432</v>
      </c>
    </row>
    <row r="255" s="2" customFormat="1">
      <c r="A255" s="39"/>
      <c r="B255" s="40"/>
      <c r="C255" s="41"/>
      <c r="D255" s="222" t="s">
        <v>137</v>
      </c>
      <c r="E255" s="41"/>
      <c r="F255" s="223" t="s">
        <v>433</v>
      </c>
      <c r="G255" s="41"/>
      <c r="H255" s="41"/>
      <c r="I255" s="224"/>
      <c r="J255" s="224"/>
      <c r="K255" s="41"/>
      <c r="L255" s="41"/>
      <c r="M255" s="45"/>
      <c r="N255" s="225"/>
      <c r="O255" s="226"/>
      <c r="P255" s="85"/>
      <c r="Q255" s="85"/>
      <c r="R255" s="85"/>
      <c r="S255" s="85"/>
      <c r="T255" s="85"/>
      <c r="U255" s="85"/>
      <c r="V255" s="85"/>
      <c r="W255" s="85"/>
      <c r="X255" s="86"/>
      <c r="Y255" s="39"/>
      <c r="Z255" s="39"/>
      <c r="AA255" s="39"/>
      <c r="AB255" s="39"/>
      <c r="AC255" s="39"/>
      <c r="AD255" s="39"/>
      <c r="AE255" s="39"/>
      <c r="AT255" s="18" t="s">
        <v>137</v>
      </c>
      <c r="AU255" s="18" t="s">
        <v>81</v>
      </c>
    </row>
    <row r="256" s="2" customFormat="1">
      <c r="A256" s="39"/>
      <c r="B256" s="40"/>
      <c r="C256" s="41"/>
      <c r="D256" s="227" t="s">
        <v>139</v>
      </c>
      <c r="E256" s="41"/>
      <c r="F256" s="228" t="s">
        <v>434</v>
      </c>
      <c r="G256" s="41"/>
      <c r="H256" s="41"/>
      <c r="I256" s="224"/>
      <c r="J256" s="224"/>
      <c r="K256" s="41"/>
      <c r="L256" s="41"/>
      <c r="M256" s="45"/>
      <c r="N256" s="225"/>
      <c r="O256" s="226"/>
      <c r="P256" s="85"/>
      <c r="Q256" s="85"/>
      <c r="R256" s="85"/>
      <c r="S256" s="85"/>
      <c r="T256" s="85"/>
      <c r="U256" s="85"/>
      <c r="V256" s="85"/>
      <c r="W256" s="85"/>
      <c r="X256" s="86"/>
      <c r="Y256" s="39"/>
      <c r="Z256" s="39"/>
      <c r="AA256" s="39"/>
      <c r="AB256" s="39"/>
      <c r="AC256" s="39"/>
      <c r="AD256" s="39"/>
      <c r="AE256" s="39"/>
      <c r="AT256" s="18" t="s">
        <v>139</v>
      </c>
      <c r="AU256" s="18" t="s">
        <v>81</v>
      </c>
    </row>
    <row r="257" s="13" customFormat="1">
      <c r="A257" s="13"/>
      <c r="B257" s="229"/>
      <c r="C257" s="230"/>
      <c r="D257" s="222" t="s">
        <v>207</v>
      </c>
      <c r="E257" s="231" t="s">
        <v>20</v>
      </c>
      <c r="F257" s="232" t="s">
        <v>435</v>
      </c>
      <c r="G257" s="230"/>
      <c r="H257" s="233">
        <v>97.826999999999998</v>
      </c>
      <c r="I257" s="234"/>
      <c r="J257" s="234"/>
      <c r="K257" s="230"/>
      <c r="L257" s="230"/>
      <c r="M257" s="235"/>
      <c r="N257" s="236"/>
      <c r="O257" s="237"/>
      <c r="P257" s="237"/>
      <c r="Q257" s="237"/>
      <c r="R257" s="237"/>
      <c r="S257" s="237"/>
      <c r="T257" s="237"/>
      <c r="U257" s="237"/>
      <c r="V257" s="237"/>
      <c r="W257" s="237"/>
      <c r="X257" s="238"/>
      <c r="Y257" s="13"/>
      <c r="Z257" s="13"/>
      <c r="AA257" s="13"/>
      <c r="AB257" s="13"/>
      <c r="AC257" s="13"/>
      <c r="AD257" s="13"/>
      <c r="AE257" s="13"/>
      <c r="AT257" s="239" t="s">
        <v>207</v>
      </c>
      <c r="AU257" s="239" t="s">
        <v>81</v>
      </c>
      <c r="AV257" s="13" t="s">
        <v>81</v>
      </c>
      <c r="AW257" s="13" t="s">
        <v>5</v>
      </c>
      <c r="AX257" s="13" t="s">
        <v>71</v>
      </c>
      <c r="AY257" s="239" t="s">
        <v>128</v>
      </c>
    </row>
    <row r="258" s="13" customFormat="1">
      <c r="A258" s="13"/>
      <c r="B258" s="229"/>
      <c r="C258" s="230"/>
      <c r="D258" s="222" t="s">
        <v>207</v>
      </c>
      <c r="E258" s="231" t="s">
        <v>20</v>
      </c>
      <c r="F258" s="232" t="s">
        <v>436</v>
      </c>
      <c r="G258" s="230"/>
      <c r="H258" s="233">
        <v>1429.663</v>
      </c>
      <c r="I258" s="234"/>
      <c r="J258" s="234"/>
      <c r="K258" s="230"/>
      <c r="L258" s="230"/>
      <c r="M258" s="235"/>
      <c r="N258" s="236"/>
      <c r="O258" s="237"/>
      <c r="P258" s="237"/>
      <c r="Q258" s="237"/>
      <c r="R258" s="237"/>
      <c r="S258" s="237"/>
      <c r="T258" s="237"/>
      <c r="U258" s="237"/>
      <c r="V258" s="237"/>
      <c r="W258" s="237"/>
      <c r="X258" s="238"/>
      <c r="Y258" s="13"/>
      <c r="Z258" s="13"/>
      <c r="AA258" s="13"/>
      <c r="AB258" s="13"/>
      <c r="AC258" s="13"/>
      <c r="AD258" s="13"/>
      <c r="AE258" s="13"/>
      <c r="AT258" s="239" t="s">
        <v>207</v>
      </c>
      <c r="AU258" s="239" t="s">
        <v>81</v>
      </c>
      <c r="AV258" s="13" t="s">
        <v>81</v>
      </c>
      <c r="AW258" s="13" t="s">
        <v>5</v>
      </c>
      <c r="AX258" s="13" t="s">
        <v>71</v>
      </c>
      <c r="AY258" s="239" t="s">
        <v>128</v>
      </c>
    </row>
    <row r="259" s="13" customFormat="1">
      <c r="A259" s="13"/>
      <c r="B259" s="229"/>
      <c r="C259" s="230"/>
      <c r="D259" s="222" t="s">
        <v>207</v>
      </c>
      <c r="E259" s="231" t="s">
        <v>20</v>
      </c>
      <c r="F259" s="232" t="s">
        <v>437</v>
      </c>
      <c r="G259" s="230"/>
      <c r="H259" s="233">
        <v>0.059999999999999998</v>
      </c>
      <c r="I259" s="234"/>
      <c r="J259" s="234"/>
      <c r="K259" s="230"/>
      <c r="L259" s="230"/>
      <c r="M259" s="235"/>
      <c r="N259" s="236"/>
      <c r="O259" s="237"/>
      <c r="P259" s="237"/>
      <c r="Q259" s="237"/>
      <c r="R259" s="237"/>
      <c r="S259" s="237"/>
      <c r="T259" s="237"/>
      <c r="U259" s="237"/>
      <c r="V259" s="237"/>
      <c r="W259" s="237"/>
      <c r="X259" s="238"/>
      <c r="Y259" s="13"/>
      <c r="Z259" s="13"/>
      <c r="AA259" s="13"/>
      <c r="AB259" s="13"/>
      <c r="AC259" s="13"/>
      <c r="AD259" s="13"/>
      <c r="AE259" s="13"/>
      <c r="AT259" s="239" t="s">
        <v>207</v>
      </c>
      <c r="AU259" s="239" t="s">
        <v>81</v>
      </c>
      <c r="AV259" s="13" t="s">
        <v>81</v>
      </c>
      <c r="AW259" s="13" t="s">
        <v>5</v>
      </c>
      <c r="AX259" s="13" t="s">
        <v>71</v>
      </c>
      <c r="AY259" s="239" t="s">
        <v>128</v>
      </c>
    </row>
    <row r="260" s="14" customFormat="1">
      <c r="A260" s="14"/>
      <c r="B260" s="240"/>
      <c r="C260" s="241"/>
      <c r="D260" s="222" t="s">
        <v>207</v>
      </c>
      <c r="E260" s="242" t="s">
        <v>20</v>
      </c>
      <c r="F260" s="243" t="s">
        <v>210</v>
      </c>
      <c r="G260" s="241"/>
      <c r="H260" s="244">
        <v>1527.55</v>
      </c>
      <c r="I260" s="245"/>
      <c r="J260" s="245"/>
      <c r="K260" s="241"/>
      <c r="L260" s="241"/>
      <c r="M260" s="246"/>
      <c r="N260" s="247"/>
      <c r="O260" s="248"/>
      <c r="P260" s="248"/>
      <c r="Q260" s="248"/>
      <c r="R260" s="248"/>
      <c r="S260" s="248"/>
      <c r="T260" s="248"/>
      <c r="U260" s="248"/>
      <c r="V260" s="248"/>
      <c r="W260" s="248"/>
      <c r="X260" s="249"/>
      <c r="Y260" s="14"/>
      <c r="Z260" s="14"/>
      <c r="AA260" s="14"/>
      <c r="AB260" s="14"/>
      <c r="AC260" s="14"/>
      <c r="AD260" s="14"/>
      <c r="AE260" s="14"/>
      <c r="AT260" s="250" t="s">
        <v>207</v>
      </c>
      <c r="AU260" s="250" t="s">
        <v>81</v>
      </c>
      <c r="AV260" s="14" t="s">
        <v>135</v>
      </c>
      <c r="AW260" s="14" t="s">
        <v>5</v>
      </c>
      <c r="AX260" s="14" t="s">
        <v>79</v>
      </c>
      <c r="AY260" s="250" t="s">
        <v>128</v>
      </c>
    </row>
    <row r="261" s="2" customFormat="1" ht="24.15" customHeight="1">
      <c r="A261" s="39"/>
      <c r="B261" s="40"/>
      <c r="C261" s="208" t="s">
        <v>438</v>
      </c>
      <c r="D261" s="208" t="s">
        <v>130</v>
      </c>
      <c r="E261" s="209" t="s">
        <v>439</v>
      </c>
      <c r="F261" s="210" t="s">
        <v>440</v>
      </c>
      <c r="G261" s="211" t="s">
        <v>367</v>
      </c>
      <c r="H261" s="212">
        <v>21385.700000000001</v>
      </c>
      <c r="I261" s="213"/>
      <c r="J261" s="213"/>
      <c r="K261" s="214">
        <f>ROUND(P261*H261,2)</f>
        <v>0</v>
      </c>
      <c r="L261" s="210" t="s">
        <v>134</v>
      </c>
      <c r="M261" s="45"/>
      <c r="N261" s="215" t="s">
        <v>20</v>
      </c>
      <c r="O261" s="216" t="s">
        <v>40</v>
      </c>
      <c r="P261" s="217">
        <f>I261+J261</f>
        <v>0</v>
      </c>
      <c r="Q261" s="217">
        <f>ROUND(I261*H261,2)</f>
        <v>0</v>
      </c>
      <c r="R261" s="217">
        <f>ROUND(J261*H261,2)</f>
        <v>0</v>
      </c>
      <c r="S261" s="85"/>
      <c r="T261" s="218">
        <f>S261*H261</f>
        <v>0</v>
      </c>
      <c r="U261" s="218">
        <v>0</v>
      </c>
      <c r="V261" s="218">
        <f>U261*H261</f>
        <v>0</v>
      </c>
      <c r="W261" s="218">
        <v>0</v>
      </c>
      <c r="X261" s="219">
        <f>W261*H261</f>
        <v>0</v>
      </c>
      <c r="Y261" s="39"/>
      <c r="Z261" s="39"/>
      <c r="AA261" s="39"/>
      <c r="AB261" s="39"/>
      <c r="AC261" s="39"/>
      <c r="AD261" s="39"/>
      <c r="AE261" s="39"/>
      <c r="AR261" s="220" t="s">
        <v>135</v>
      </c>
      <c r="AT261" s="220" t="s">
        <v>130</v>
      </c>
      <c r="AU261" s="220" t="s">
        <v>81</v>
      </c>
      <c r="AY261" s="18" t="s">
        <v>128</v>
      </c>
      <c r="BE261" s="221">
        <f>IF(O261="základní",K261,0)</f>
        <v>0</v>
      </c>
      <c r="BF261" s="221">
        <f>IF(O261="snížená",K261,0)</f>
        <v>0</v>
      </c>
      <c r="BG261" s="221">
        <f>IF(O261="zákl. přenesená",K261,0)</f>
        <v>0</v>
      </c>
      <c r="BH261" s="221">
        <f>IF(O261="sníž. přenesená",K261,0)</f>
        <v>0</v>
      </c>
      <c r="BI261" s="221">
        <f>IF(O261="nulová",K261,0)</f>
        <v>0</v>
      </c>
      <c r="BJ261" s="18" t="s">
        <v>79</v>
      </c>
      <c r="BK261" s="221">
        <f>ROUND(P261*H261,2)</f>
        <v>0</v>
      </c>
      <c r="BL261" s="18" t="s">
        <v>135</v>
      </c>
      <c r="BM261" s="220" t="s">
        <v>441</v>
      </c>
    </row>
    <row r="262" s="2" customFormat="1">
      <c r="A262" s="39"/>
      <c r="B262" s="40"/>
      <c r="C262" s="41"/>
      <c r="D262" s="222" t="s">
        <v>137</v>
      </c>
      <c r="E262" s="41"/>
      <c r="F262" s="223" t="s">
        <v>442</v>
      </c>
      <c r="G262" s="41"/>
      <c r="H262" s="41"/>
      <c r="I262" s="224"/>
      <c r="J262" s="224"/>
      <c r="K262" s="41"/>
      <c r="L262" s="41"/>
      <c r="M262" s="45"/>
      <c r="N262" s="225"/>
      <c r="O262" s="226"/>
      <c r="P262" s="85"/>
      <c r="Q262" s="85"/>
      <c r="R262" s="85"/>
      <c r="S262" s="85"/>
      <c r="T262" s="85"/>
      <c r="U262" s="85"/>
      <c r="V262" s="85"/>
      <c r="W262" s="85"/>
      <c r="X262" s="86"/>
      <c r="Y262" s="39"/>
      <c r="Z262" s="39"/>
      <c r="AA262" s="39"/>
      <c r="AB262" s="39"/>
      <c r="AC262" s="39"/>
      <c r="AD262" s="39"/>
      <c r="AE262" s="39"/>
      <c r="AT262" s="18" t="s">
        <v>137</v>
      </c>
      <c r="AU262" s="18" t="s">
        <v>81</v>
      </c>
    </row>
    <row r="263" s="2" customFormat="1">
      <c r="A263" s="39"/>
      <c r="B263" s="40"/>
      <c r="C263" s="41"/>
      <c r="D263" s="227" t="s">
        <v>139</v>
      </c>
      <c r="E263" s="41"/>
      <c r="F263" s="228" t="s">
        <v>443</v>
      </c>
      <c r="G263" s="41"/>
      <c r="H263" s="41"/>
      <c r="I263" s="224"/>
      <c r="J263" s="224"/>
      <c r="K263" s="41"/>
      <c r="L263" s="41"/>
      <c r="M263" s="45"/>
      <c r="N263" s="225"/>
      <c r="O263" s="226"/>
      <c r="P263" s="85"/>
      <c r="Q263" s="85"/>
      <c r="R263" s="85"/>
      <c r="S263" s="85"/>
      <c r="T263" s="85"/>
      <c r="U263" s="85"/>
      <c r="V263" s="85"/>
      <c r="W263" s="85"/>
      <c r="X263" s="86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81</v>
      </c>
    </row>
    <row r="264" s="13" customFormat="1">
      <c r="A264" s="13"/>
      <c r="B264" s="229"/>
      <c r="C264" s="230"/>
      <c r="D264" s="222" t="s">
        <v>207</v>
      </c>
      <c r="E264" s="231" t="s">
        <v>20</v>
      </c>
      <c r="F264" s="232" t="s">
        <v>444</v>
      </c>
      <c r="G264" s="230"/>
      <c r="H264" s="233">
        <v>21385.700000000001</v>
      </c>
      <c r="I264" s="234"/>
      <c r="J264" s="234"/>
      <c r="K264" s="230"/>
      <c r="L264" s="230"/>
      <c r="M264" s="235"/>
      <c r="N264" s="236"/>
      <c r="O264" s="237"/>
      <c r="P264" s="237"/>
      <c r="Q264" s="237"/>
      <c r="R264" s="237"/>
      <c r="S264" s="237"/>
      <c r="T264" s="237"/>
      <c r="U264" s="237"/>
      <c r="V264" s="237"/>
      <c r="W264" s="237"/>
      <c r="X264" s="238"/>
      <c r="Y264" s="13"/>
      <c r="Z264" s="13"/>
      <c r="AA264" s="13"/>
      <c r="AB264" s="13"/>
      <c r="AC264" s="13"/>
      <c r="AD264" s="13"/>
      <c r="AE264" s="13"/>
      <c r="AT264" s="239" t="s">
        <v>207</v>
      </c>
      <c r="AU264" s="239" t="s">
        <v>81</v>
      </c>
      <c r="AV264" s="13" t="s">
        <v>81</v>
      </c>
      <c r="AW264" s="13" t="s">
        <v>5</v>
      </c>
      <c r="AX264" s="13" t="s">
        <v>79</v>
      </c>
      <c r="AY264" s="239" t="s">
        <v>128</v>
      </c>
    </row>
    <row r="265" s="2" customFormat="1" ht="24.15" customHeight="1">
      <c r="A265" s="39"/>
      <c r="B265" s="40"/>
      <c r="C265" s="208" t="s">
        <v>445</v>
      </c>
      <c r="D265" s="208" t="s">
        <v>130</v>
      </c>
      <c r="E265" s="209" t="s">
        <v>446</v>
      </c>
      <c r="F265" s="210" t="s">
        <v>447</v>
      </c>
      <c r="G265" s="211" t="s">
        <v>367</v>
      </c>
      <c r="H265" s="212">
        <v>1527.49</v>
      </c>
      <c r="I265" s="213"/>
      <c r="J265" s="213"/>
      <c r="K265" s="214">
        <f>ROUND(P265*H265,2)</f>
        <v>0</v>
      </c>
      <c r="L265" s="210" t="s">
        <v>134</v>
      </c>
      <c r="M265" s="45"/>
      <c r="N265" s="215" t="s">
        <v>20</v>
      </c>
      <c r="O265" s="216" t="s">
        <v>40</v>
      </c>
      <c r="P265" s="217">
        <f>I265+J265</f>
        <v>0</v>
      </c>
      <c r="Q265" s="217">
        <f>ROUND(I265*H265,2)</f>
        <v>0</v>
      </c>
      <c r="R265" s="217">
        <f>ROUND(J265*H265,2)</f>
        <v>0</v>
      </c>
      <c r="S265" s="85"/>
      <c r="T265" s="218">
        <f>S265*H265</f>
        <v>0</v>
      </c>
      <c r="U265" s="218">
        <v>0</v>
      </c>
      <c r="V265" s="218">
        <f>U265*H265</f>
        <v>0</v>
      </c>
      <c r="W265" s="218">
        <v>0</v>
      </c>
      <c r="X265" s="219">
        <f>W265*H265</f>
        <v>0</v>
      </c>
      <c r="Y265" s="39"/>
      <c r="Z265" s="39"/>
      <c r="AA265" s="39"/>
      <c r="AB265" s="39"/>
      <c r="AC265" s="39"/>
      <c r="AD265" s="39"/>
      <c r="AE265" s="39"/>
      <c r="AR265" s="220" t="s">
        <v>135</v>
      </c>
      <c r="AT265" s="220" t="s">
        <v>130</v>
      </c>
      <c r="AU265" s="220" t="s">
        <v>81</v>
      </c>
      <c r="AY265" s="18" t="s">
        <v>128</v>
      </c>
      <c r="BE265" s="221">
        <f>IF(O265="základní",K265,0)</f>
        <v>0</v>
      </c>
      <c r="BF265" s="221">
        <f>IF(O265="snížená",K265,0)</f>
        <v>0</v>
      </c>
      <c r="BG265" s="221">
        <f>IF(O265="zákl. přenesená",K265,0)</f>
        <v>0</v>
      </c>
      <c r="BH265" s="221">
        <f>IF(O265="sníž. přenesená",K265,0)</f>
        <v>0</v>
      </c>
      <c r="BI265" s="221">
        <f>IF(O265="nulová",K265,0)</f>
        <v>0</v>
      </c>
      <c r="BJ265" s="18" t="s">
        <v>79</v>
      </c>
      <c r="BK265" s="221">
        <f>ROUND(P265*H265,2)</f>
        <v>0</v>
      </c>
      <c r="BL265" s="18" t="s">
        <v>135</v>
      </c>
      <c r="BM265" s="220" t="s">
        <v>448</v>
      </c>
    </row>
    <row r="266" s="2" customFormat="1">
      <c r="A266" s="39"/>
      <c r="B266" s="40"/>
      <c r="C266" s="41"/>
      <c r="D266" s="222" t="s">
        <v>137</v>
      </c>
      <c r="E266" s="41"/>
      <c r="F266" s="223" t="s">
        <v>449</v>
      </c>
      <c r="G266" s="41"/>
      <c r="H266" s="41"/>
      <c r="I266" s="224"/>
      <c r="J266" s="224"/>
      <c r="K266" s="41"/>
      <c r="L266" s="41"/>
      <c r="M266" s="45"/>
      <c r="N266" s="225"/>
      <c r="O266" s="226"/>
      <c r="P266" s="85"/>
      <c r="Q266" s="85"/>
      <c r="R266" s="85"/>
      <c r="S266" s="85"/>
      <c r="T266" s="85"/>
      <c r="U266" s="85"/>
      <c r="V266" s="85"/>
      <c r="W266" s="85"/>
      <c r="X266" s="86"/>
      <c r="Y266" s="39"/>
      <c r="Z266" s="39"/>
      <c r="AA266" s="39"/>
      <c r="AB266" s="39"/>
      <c r="AC266" s="39"/>
      <c r="AD266" s="39"/>
      <c r="AE266" s="39"/>
      <c r="AT266" s="18" t="s">
        <v>137</v>
      </c>
      <c r="AU266" s="18" t="s">
        <v>81</v>
      </c>
    </row>
    <row r="267" s="2" customFormat="1">
      <c r="A267" s="39"/>
      <c r="B267" s="40"/>
      <c r="C267" s="41"/>
      <c r="D267" s="227" t="s">
        <v>139</v>
      </c>
      <c r="E267" s="41"/>
      <c r="F267" s="228" t="s">
        <v>450</v>
      </c>
      <c r="G267" s="41"/>
      <c r="H267" s="41"/>
      <c r="I267" s="224"/>
      <c r="J267" s="224"/>
      <c r="K267" s="41"/>
      <c r="L267" s="41"/>
      <c r="M267" s="45"/>
      <c r="N267" s="225"/>
      <c r="O267" s="226"/>
      <c r="P267" s="85"/>
      <c r="Q267" s="85"/>
      <c r="R267" s="85"/>
      <c r="S267" s="85"/>
      <c r="T267" s="85"/>
      <c r="U267" s="85"/>
      <c r="V267" s="85"/>
      <c r="W267" s="85"/>
      <c r="X267" s="86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81</v>
      </c>
    </row>
    <row r="268" s="13" customFormat="1">
      <c r="A268" s="13"/>
      <c r="B268" s="229"/>
      <c r="C268" s="230"/>
      <c r="D268" s="222" t="s">
        <v>207</v>
      </c>
      <c r="E268" s="231" t="s">
        <v>20</v>
      </c>
      <c r="F268" s="232" t="s">
        <v>435</v>
      </c>
      <c r="G268" s="230"/>
      <c r="H268" s="233">
        <v>97.826999999999998</v>
      </c>
      <c r="I268" s="234"/>
      <c r="J268" s="234"/>
      <c r="K268" s="230"/>
      <c r="L268" s="230"/>
      <c r="M268" s="235"/>
      <c r="N268" s="236"/>
      <c r="O268" s="237"/>
      <c r="P268" s="237"/>
      <c r="Q268" s="237"/>
      <c r="R268" s="237"/>
      <c r="S268" s="237"/>
      <c r="T268" s="237"/>
      <c r="U268" s="237"/>
      <c r="V268" s="237"/>
      <c r="W268" s="237"/>
      <c r="X268" s="238"/>
      <c r="Y268" s="13"/>
      <c r="Z268" s="13"/>
      <c r="AA268" s="13"/>
      <c r="AB268" s="13"/>
      <c r="AC268" s="13"/>
      <c r="AD268" s="13"/>
      <c r="AE268" s="13"/>
      <c r="AT268" s="239" t="s">
        <v>207</v>
      </c>
      <c r="AU268" s="239" t="s">
        <v>81</v>
      </c>
      <c r="AV268" s="13" t="s">
        <v>81</v>
      </c>
      <c r="AW268" s="13" t="s">
        <v>5</v>
      </c>
      <c r="AX268" s="13" t="s">
        <v>71</v>
      </c>
      <c r="AY268" s="239" t="s">
        <v>128</v>
      </c>
    </row>
    <row r="269" s="13" customFormat="1">
      <c r="A269" s="13"/>
      <c r="B269" s="229"/>
      <c r="C269" s="230"/>
      <c r="D269" s="222" t="s">
        <v>207</v>
      </c>
      <c r="E269" s="231" t="s">
        <v>20</v>
      </c>
      <c r="F269" s="232" t="s">
        <v>436</v>
      </c>
      <c r="G269" s="230"/>
      <c r="H269" s="233">
        <v>1429.663</v>
      </c>
      <c r="I269" s="234"/>
      <c r="J269" s="234"/>
      <c r="K269" s="230"/>
      <c r="L269" s="230"/>
      <c r="M269" s="235"/>
      <c r="N269" s="236"/>
      <c r="O269" s="237"/>
      <c r="P269" s="237"/>
      <c r="Q269" s="237"/>
      <c r="R269" s="237"/>
      <c r="S269" s="237"/>
      <c r="T269" s="237"/>
      <c r="U269" s="237"/>
      <c r="V269" s="237"/>
      <c r="W269" s="237"/>
      <c r="X269" s="238"/>
      <c r="Y269" s="13"/>
      <c r="Z269" s="13"/>
      <c r="AA269" s="13"/>
      <c r="AB269" s="13"/>
      <c r="AC269" s="13"/>
      <c r="AD269" s="13"/>
      <c r="AE269" s="13"/>
      <c r="AT269" s="239" t="s">
        <v>207</v>
      </c>
      <c r="AU269" s="239" t="s">
        <v>81</v>
      </c>
      <c r="AV269" s="13" t="s">
        <v>81</v>
      </c>
      <c r="AW269" s="13" t="s">
        <v>5</v>
      </c>
      <c r="AX269" s="13" t="s">
        <v>71</v>
      </c>
      <c r="AY269" s="239" t="s">
        <v>128</v>
      </c>
    </row>
    <row r="270" s="14" customFormat="1">
      <c r="A270" s="14"/>
      <c r="B270" s="240"/>
      <c r="C270" s="241"/>
      <c r="D270" s="222" t="s">
        <v>207</v>
      </c>
      <c r="E270" s="242" t="s">
        <v>20</v>
      </c>
      <c r="F270" s="243" t="s">
        <v>210</v>
      </c>
      <c r="G270" s="241"/>
      <c r="H270" s="244">
        <v>1527.49</v>
      </c>
      <c r="I270" s="245"/>
      <c r="J270" s="245"/>
      <c r="K270" s="241"/>
      <c r="L270" s="241"/>
      <c r="M270" s="246"/>
      <c r="N270" s="247"/>
      <c r="O270" s="248"/>
      <c r="P270" s="248"/>
      <c r="Q270" s="248"/>
      <c r="R270" s="248"/>
      <c r="S270" s="248"/>
      <c r="T270" s="248"/>
      <c r="U270" s="248"/>
      <c r="V270" s="248"/>
      <c r="W270" s="248"/>
      <c r="X270" s="249"/>
      <c r="Y270" s="14"/>
      <c r="Z270" s="14"/>
      <c r="AA270" s="14"/>
      <c r="AB270" s="14"/>
      <c r="AC270" s="14"/>
      <c r="AD270" s="14"/>
      <c r="AE270" s="14"/>
      <c r="AT270" s="250" t="s">
        <v>207</v>
      </c>
      <c r="AU270" s="250" t="s">
        <v>81</v>
      </c>
      <c r="AV270" s="14" t="s">
        <v>135</v>
      </c>
      <c r="AW270" s="14" t="s">
        <v>5</v>
      </c>
      <c r="AX270" s="14" t="s">
        <v>79</v>
      </c>
      <c r="AY270" s="250" t="s">
        <v>128</v>
      </c>
    </row>
    <row r="271" s="12" customFormat="1" ht="22.8" customHeight="1">
      <c r="A271" s="12"/>
      <c r="B271" s="191"/>
      <c r="C271" s="192"/>
      <c r="D271" s="193" t="s">
        <v>70</v>
      </c>
      <c r="E271" s="206" t="s">
        <v>451</v>
      </c>
      <c r="F271" s="206" t="s">
        <v>452</v>
      </c>
      <c r="G271" s="192"/>
      <c r="H271" s="192"/>
      <c r="I271" s="195"/>
      <c r="J271" s="195"/>
      <c r="K271" s="207">
        <f>BK271</f>
        <v>0</v>
      </c>
      <c r="L271" s="192"/>
      <c r="M271" s="197"/>
      <c r="N271" s="198"/>
      <c r="O271" s="199"/>
      <c r="P271" s="199"/>
      <c r="Q271" s="200">
        <f>SUM(Q272:Q274)</f>
        <v>0</v>
      </c>
      <c r="R271" s="200">
        <f>SUM(R272:R274)</f>
        <v>0</v>
      </c>
      <c r="S271" s="199"/>
      <c r="T271" s="201">
        <f>SUM(T272:T274)</f>
        <v>0</v>
      </c>
      <c r="U271" s="199"/>
      <c r="V271" s="201">
        <f>SUM(V272:V274)</f>
        <v>0</v>
      </c>
      <c r="W271" s="199"/>
      <c r="X271" s="202">
        <f>SUM(X272:X274)</f>
        <v>0</v>
      </c>
      <c r="Y271" s="12"/>
      <c r="Z271" s="12"/>
      <c r="AA271" s="12"/>
      <c r="AB271" s="12"/>
      <c r="AC271" s="12"/>
      <c r="AD271" s="12"/>
      <c r="AE271" s="12"/>
      <c r="AR271" s="203" t="s">
        <v>79</v>
      </c>
      <c r="AT271" s="204" t="s">
        <v>70</v>
      </c>
      <c r="AU271" s="204" t="s">
        <v>79</v>
      </c>
      <c r="AY271" s="203" t="s">
        <v>128</v>
      </c>
      <c r="BK271" s="205">
        <f>SUM(BK272:BK274)</f>
        <v>0</v>
      </c>
    </row>
    <row r="272" s="2" customFormat="1">
      <c r="A272" s="39"/>
      <c r="B272" s="40"/>
      <c r="C272" s="208" t="s">
        <v>453</v>
      </c>
      <c r="D272" s="208" t="s">
        <v>130</v>
      </c>
      <c r="E272" s="209" t="s">
        <v>454</v>
      </c>
      <c r="F272" s="210" t="s">
        <v>455</v>
      </c>
      <c r="G272" s="211" t="s">
        <v>367</v>
      </c>
      <c r="H272" s="212">
        <v>2774.1329999999998</v>
      </c>
      <c r="I272" s="213"/>
      <c r="J272" s="213"/>
      <c r="K272" s="214">
        <f>ROUND(P272*H272,2)</f>
        <v>0</v>
      </c>
      <c r="L272" s="210" t="s">
        <v>134</v>
      </c>
      <c r="M272" s="45"/>
      <c r="N272" s="215" t="s">
        <v>20</v>
      </c>
      <c r="O272" s="216" t="s">
        <v>40</v>
      </c>
      <c r="P272" s="217">
        <f>I272+J272</f>
        <v>0</v>
      </c>
      <c r="Q272" s="217">
        <f>ROUND(I272*H272,2)</f>
        <v>0</v>
      </c>
      <c r="R272" s="217">
        <f>ROUND(J272*H272,2)</f>
        <v>0</v>
      </c>
      <c r="S272" s="85"/>
      <c r="T272" s="218">
        <f>S272*H272</f>
        <v>0</v>
      </c>
      <c r="U272" s="218">
        <v>0</v>
      </c>
      <c r="V272" s="218">
        <f>U272*H272</f>
        <v>0</v>
      </c>
      <c r="W272" s="218">
        <v>0</v>
      </c>
      <c r="X272" s="219">
        <f>W272*H272</f>
        <v>0</v>
      </c>
      <c r="Y272" s="39"/>
      <c r="Z272" s="39"/>
      <c r="AA272" s="39"/>
      <c r="AB272" s="39"/>
      <c r="AC272" s="39"/>
      <c r="AD272" s="39"/>
      <c r="AE272" s="39"/>
      <c r="AR272" s="220" t="s">
        <v>135</v>
      </c>
      <c r="AT272" s="220" t="s">
        <v>130</v>
      </c>
      <c r="AU272" s="220" t="s">
        <v>81</v>
      </c>
      <c r="AY272" s="18" t="s">
        <v>128</v>
      </c>
      <c r="BE272" s="221">
        <f>IF(O272="základní",K272,0)</f>
        <v>0</v>
      </c>
      <c r="BF272" s="221">
        <f>IF(O272="snížená",K272,0)</f>
        <v>0</v>
      </c>
      <c r="BG272" s="221">
        <f>IF(O272="zákl. přenesená",K272,0)</f>
        <v>0</v>
      </c>
      <c r="BH272" s="221">
        <f>IF(O272="sníž. přenesená",K272,0)</f>
        <v>0</v>
      </c>
      <c r="BI272" s="221">
        <f>IF(O272="nulová",K272,0)</f>
        <v>0</v>
      </c>
      <c r="BJ272" s="18" t="s">
        <v>79</v>
      </c>
      <c r="BK272" s="221">
        <f>ROUND(P272*H272,2)</f>
        <v>0</v>
      </c>
      <c r="BL272" s="18" t="s">
        <v>135</v>
      </c>
      <c r="BM272" s="220" t="s">
        <v>456</v>
      </c>
    </row>
    <row r="273" s="2" customFormat="1">
      <c r="A273" s="39"/>
      <c r="B273" s="40"/>
      <c r="C273" s="41"/>
      <c r="D273" s="222" t="s">
        <v>137</v>
      </c>
      <c r="E273" s="41"/>
      <c r="F273" s="223" t="s">
        <v>457</v>
      </c>
      <c r="G273" s="41"/>
      <c r="H273" s="41"/>
      <c r="I273" s="224"/>
      <c r="J273" s="224"/>
      <c r="K273" s="41"/>
      <c r="L273" s="41"/>
      <c r="M273" s="45"/>
      <c r="N273" s="225"/>
      <c r="O273" s="226"/>
      <c r="P273" s="85"/>
      <c r="Q273" s="85"/>
      <c r="R273" s="85"/>
      <c r="S273" s="85"/>
      <c r="T273" s="85"/>
      <c r="U273" s="85"/>
      <c r="V273" s="85"/>
      <c r="W273" s="85"/>
      <c r="X273" s="86"/>
      <c r="Y273" s="39"/>
      <c r="Z273" s="39"/>
      <c r="AA273" s="39"/>
      <c r="AB273" s="39"/>
      <c r="AC273" s="39"/>
      <c r="AD273" s="39"/>
      <c r="AE273" s="39"/>
      <c r="AT273" s="18" t="s">
        <v>137</v>
      </c>
      <c r="AU273" s="18" t="s">
        <v>81</v>
      </c>
    </row>
    <row r="274" s="2" customFormat="1">
      <c r="A274" s="39"/>
      <c r="B274" s="40"/>
      <c r="C274" s="41"/>
      <c r="D274" s="227" t="s">
        <v>139</v>
      </c>
      <c r="E274" s="41"/>
      <c r="F274" s="228" t="s">
        <v>458</v>
      </c>
      <c r="G274" s="41"/>
      <c r="H274" s="41"/>
      <c r="I274" s="224"/>
      <c r="J274" s="224"/>
      <c r="K274" s="41"/>
      <c r="L274" s="41"/>
      <c r="M274" s="45"/>
      <c r="N274" s="262"/>
      <c r="O274" s="263"/>
      <c r="P274" s="264"/>
      <c r="Q274" s="264"/>
      <c r="R274" s="264"/>
      <c r="S274" s="264"/>
      <c r="T274" s="264"/>
      <c r="U274" s="264"/>
      <c r="V274" s="264"/>
      <c r="W274" s="264"/>
      <c r="X274" s="265"/>
      <c r="Y274" s="39"/>
      <c r="Z274" s="39"/>
      <c r="AA274" s="39"/>
      <c r="AB274" s="39"/>
      <c r="AC274" s="39"/>
      <c r="AD274" s="39"/>
      <c r="AE274" s="39"/>
      <c r="AT274" s="18" t="s">
        <v>139</v>
      </c>
      <c r="AU274" s="18" t="s">
        <v>81</v>
      </c>
    </row>
    <row r="275" s="2" customFormat="1" ht="6.96" customHeight="1">
      <c r="A275" s="39"/>
      <c r="B275" s="60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45"/>
      <c r="N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</row>
  </sheetData>
  <sheetProtection sheet="1" autoFilter="0" formatColumns="0" formatRows="0" objects="1" scenarios="1" spinCount="100000" saltValue="OHFMEI2xftC0tcmEnEsuQz0kFx6yE74pruUMes0/9qFTefESD79DDr/EltCBY+/bET1aqgPgmzHOVuWET0f+qg==" hashValue="XxvD3nnMvfIbcNfMbNN9bvzRh34pv2oo9d8jKwppqAoEQku48hQwJEGFgPfS4EIpZR58dZhr4IGgnmAQrxozOA==" algorithmName="SHA-512" password="CC35"/>
  <autoFilter ref="C88:L274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1/112101101"/>
    <hyperlink ref="F97" r:id="rId2" display="https://podminky.urs.cz/item/CS_URS_2024_01/112101102"/>
    <hyperlink ref="F100" r:id="rId3" display="https://podminky.urs.cz/item/CS_URS_2024_01/112101104"/>
    <hyperlink ref="F103" r:id="rId4" display="https://podminky.urs.cz/item/CS_URS_2024_01/112155115"/>
    <hyperlink ref="F106" r:id="rId5" display="https://podminky.urs.cz/item/CS_URS_2024_01/112155121"/>
    <hyperlink ref="F109" r:id="rId6" display="https://podminky.urs.cz/item/CS_URS_2024_01/112155125"/>
    <hyperlink ref="F112" r:id="rId7" display="https://podminky.urs.cz/item/CS_URS_2024_01/112251102"/>
    <hyperlink ref="F115" r:id="rId8" display="https://podminky.urs.cz/item/CS_URS_2024_01/112251103"/>
    <hyperlink ref="F118" r:id="rId9" display="https://podminky.urs.cz/item/CS_URS_2024_01/112251105"/>
    <hyperlink ref="F121" r:id="rId10" display="https://podminky.urs.cz/item/CS_URS_2024_01/113107221"/>
    <hyperlink ref="F124" r:id="rId11" display="https://podminky.urs.cz/item/CS_URS_2024_01/121151123"/>
    <hyperlink ref="F127" r:id="rId12" display="https://podminky.urs.cz/item/CS_URS_2024_01/122252205"/>
    <hyperlink ref="F133" r:id="rId13" display="https://podminky.urs.cz/item/CS_URS_2024_01/132251104"/>
    <hyperlink ref="F137" r:id="rId14" display="https://podminky.urs.cz/item/CS_URS_2024_01/171151103"/>
    <hyperlink ref="F140" r:id="rId15" display="https://podminky.urs.cz/item/CS_URS_2024_01/174251202"/>
    <hyperlink ref="F143" r:id="rId16" display="https://podminky.urs.cz/item/CS_URS_2024_01/174251203"/>
    <hyperlink ref="F146" r:id="rId17" display="https://podminky.urs.cz/item/CS_URS_2024_01/181351003"/>
    <hyperlink ref="F149" r:id="rId18" display="https://podminky.urs.cz/item/CS_URS_2024_01/181411133"/>
    <hyperlink ref="F159" r:id="rId19" display="https://podminky.urs.cz/item/CS_URS_2024_01/181951112"/>
    <hyperlink ref="F162" r:id="rId20" display="https://podminky.urs.cz/item/CS_URS_2024_01/182151111"/>
    <hyperlink ref="F166" r:id="rId21" display="https://podminky.urs.cz/item/CS_URS_2024_01/182251101"/>
    <hyperlink ref="F170" r:id="rId22" display="https://podminky.urs.cz/item/CS_URS_2024_01/182351123"/>
    <hyperlink ref="F176" r:id="rId23" display="https://podminky.urs.cz/item/CS_URS_2024_01/184818231"/>
    <hyperlink ref="F179" r:id="rId24" display="https://podminky.urs.cz/item/CS_URS_2024_01/184818232"/>
    <hyperlink ref="F182" r:id="rId25" display="https://podminky.urs.cz/item/CS_URS_2024_01/184818233"/>
    <hyperlink ref="F189" r:id="rId26" display="https://podminky.urs.cz/item/CS_URS_2024_01/211971121"/>
    <hyperlink ref="F198" r:id="rId27" display="https://podminky.urs.cz/item/CS_URS_2024_01/211971122"/>
    <hyperlink ref="F205" r:id="rId28" display="https://podminky.urs.cz/item/CS_URS_2024_01/274313511"/>
    <hyperlink ref="F211" r:id="rId29" display="https://podminky.urs.cz/item/CS_URS_2024_01/338950145"/>
    <hyperlink ref="F219" r:id="rId30" display="https://podminky.urs.cz/item/CS_URS_2024_01/561081111"/>
    <hyperlink ref="F226" r:id="rId31" display="https://podminky.urs.cz/item/CS_URS_2024_01/564762111"/>
    <hyperlink ref="F231" r:id="rId32" display="https://podminky.urs.cz/item/CS_URS_2024_01/564961315"/>
    <hyperlink ref="F234" r:id="rId33" display="https://podminky.urs.cz/item/CS_URS_2024_01/573451117"/>
    <hyperlink ref="F237" r:id="rId34" display="https://podminky.urs.cz/item/CS_URS_2024_01/577155121"/>
    <hyperlink ref="F241" r:id="rId35" display="https://podminky.urs.cz/item/CS_URS_2024_01/912211111"/>
    <hyperlink ref="F247" r:id="rId36" display="https://podminky.urs.cz/item/CS_URS_2024_01/935113212"/>
    <hyperlink ref="F253" r:id="rId37" display="https://podminky.urs.cz/item/CS_URS_2024_01/997013811"/>
    <hyperlink ref="F256" r:id="rId38" display="https://podminky.urs.cz/item/CS_URS_2024_01/997221551"/>
    <hyperlink ref="F263" r:id="rId39" display="https://podminky.urs.cz/item/CS_URS_2024_01/997221559"/>
    <hyperlink ref="F267" r:id="rId40" display="https://podminky.urs.cz/item/CS_URS_2024_01/997221873"/>
    <hyperlink ref="F274" r:id="rId41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81</v>
      </c>
    </row>
    <row r="4" s="1" customFormat="1" ht="24.96" customHeight="1">
      <c r="B4" s="21"/>
      <c r="D4" s="132" t="s">
        <v>85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Cesta VPC1 + VRN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86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459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88</v>
      </c>
      <c r="G12" s="39"/>
      <c r="H12" s="39"/>
      <c r="I12" s="134" t="s">
        <v>24</v>
      </c>
      <c r="J12" s="139" t="str">
        <f>'Rekapitulace stavby'!AN8</f>
        <v>12.8.2024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89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90</v>
      </c>
      <c r="F15" s="39"/>
      <c r="G15" s="39"/>
      <c r="H15" s="39"/>
      <c r="I15" s="134" t="s">
        <v>28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27</v>
      </c>
      <c r="J20" s="138" t="s">
        <v>91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92</v>
      </c>
      <c r="F21" s="39"/>
      <c r="G21" s="39"/>
      <c r="H21" s="39"/>
      <c r="I21" s="134" t="s">
        <v>28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32</v>
      </c>
      <c r="E23" s="39"/>
      <c r="F23" s="39"/>
      <c r="G23" s="39"/>
      <c r="H23" s="39"/>
      <c r="I23" s="134" t="s">
        <v>27</v>
      </c>
      <c r="J23" s="138" t="s">
        <v>91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92</v>
      </c>
      <c r="F24" s="39"/>
      <c r="G24" s="39"/>
      <c r="H24" s="39"/>
      <c r="I24" s="134" t="s">
        <v>28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33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93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94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35</v>
      </c>
      <c r="E32" s="39"/>
      <c r="F32" s="39"/>
      <c r="G32" s="39"/>
      <c r="H32" s="39"/>
      <c r="I32" s="39"/>
      <c r="J32" s="39"/>
      <c r="K32" s="147">
        <f>ROUND(K87,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37</v>
      </c>
      <c r="G34" s="39"/>
      <c r="H34" s="39"/>
      <c r="I34" s="148" t="s">
        <v>36</v>
      </c>
      <c r="J34" s="39"/>
      <c r="K34" s="148" t="s">
        <v>38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39</v>
      </c>
      <c r="E35" s="134" t="s">
        <v>40</v>
      </c>
      <c r="F35" s="145">
        <f>ROUND((SUM(BE87:BE136)),  2)</f>
        <v>0</v>
      </c>
      <c r="G35" s="39"/>
      <c r="H35" s="39"/>
      <c r="I35" s="150">
        <v>0.20999999999999999</v>
      </c>
      <c r="J35" s="39"/>
      <c r="K35" s="145">
        <f>ROUND(((SUM(BE87:BE136))*I35),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41</v>
      </c>
      <c r="F36" s="145">
        <f>ROUND((SUM(BF87:BF136)),  2)</f>
        <v>0</v>
      </c>
      <c r="G36" s="39"/>
      <c r="H36" s="39"/>
      <c r="I36" s="150">
        <v>0.12</v>
      </c>
      <c r="J36" s="39"/>
      <c r="K36" s="145">
        <f>ROUND(((SUM(BF87:BF136))*I36),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42</v>
      </c>
      <c r="F37" s="145">
        <f>ROUND((SUM(BG87:BG136)),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43</v>
      </c>
      <c r="F38" s="145">
        <f>ROUND((SUM(BH87:BH136)),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44</v>
      </c>
      <c r="F39" s="145">
        <f>ROUND((SUM(BI87:BI136)),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45</v>
      </c>
      <c r="E41" s="153"/>
      <c r="F41" s="153"/>
      <c r="G41" s="154" t="s">
        <v>46</v>
      </c>
      <c r="H41" s="155" t="s">
        <v>47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Cesta VPC1 + VRN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86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VRN - Vedlejší rozpočtové náklady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Mrázov</v>
      </c>
      <c r="G54" s="41"/>
      <c r="H54" s="41"/>
      <c r="I54" s="33" t="s">
        <v>24</v>
      </c>
      <c r="J54" s="73" t="str">
        <f>IF(J12="","",J12)</f>
        <v>12.8.2024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40.05" customHeight="1">
      <c r="A56" s="39"/>
      <c r="B56" s="40"/>
      <c r="C56" s="33" t="s">
        <v>26</v>
      </c>
      <c r="D56" s="41"/>
      <c r="E56" s="41"/>
      <c r="F56" s="28" t="str">
        <f>E15</f>
        <v xml:space="preserve">ČR – SPÚ, KPÚ Pobočka Cheb, Chebská 48/73, 360 06 </v>
      </c>
      <c r="G56" s="41"/>
      <c r="H56" s="41"/>
      <c r="I56" s="33" t="s">
        <v>31</v>
      </c>
      <c r="J56" s="37" t="str">
        <f>E21</f>
        <v>GEOREAL spol. s r.o., Hálkova 12, 301 00 Plzeň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40.05" customHeight="1">
      <c r="A57" s="39"/>
      <c r="B57" s="40"/>
      <c r="C57" s="33" t="s">
        <v>29</v>
      </c>
      <c r="D57" s="41"/>
      <c r="E57" s="41"/>
      <c r="F57" s="28" t="str">
        <f>IF(E18="","",E18)</f>
        <v>Vyplň údaj</v>
      </c>
      <c r="G57" s="41"/>
      <c r="H57" s="41"/>
      <c r="I57" s="33" t="s">
        <v>32</v>
      </c>
      <c r="J57" s="37" t="str">
        <f>E24</f>
        <v>GEOREAL spol. s r.o., Hálkova 12, 301 00 Plzeň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96</v>
      </c>
      <c r="D59" s="164"/>
      <c r="E59" s="164"/>
      <c r="F59" s="164"/>
      <c r="G59" s="164"/>
      <c r="H59" s="164"/>
      <c r="I59" s="165" t="s">
        <v>97</v>
      </c>
      <c r="J59" s="165" t="s">
        <v>98</v>
      </c>
      <c r="K59" s="165" t="s">
        <v>99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69</v>
      </c>
      <c r="D61" s="41"/>
      <c r="E61" s="41"/>
      <c r="F61" s="41"/>
      <c r="G61" s="41"/>
      <c r="H61" s="41"/>
      <c r="I61" s="103">
        <f>Q87</f>
        <v>0</v>
      </c>
      <c r="J61" s="103">
        <f>R87</f>
        <v>0</v>
      </c>
      <c r="K61" s="103">
        <f>K87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100</v>
      </c>
    </row>
    <row r="62" s="9" customFormat="1" ht="24.96" customHeight="1">
      <c r="A62" s="9"/>
      <c r="B62" s="167"/>
      <c r="C62" s="168"/>
      <c r="D62" s="169" t="s">
        <v>459</v>
      </c>
      <c r="E62" s="170"/>
      <c r="F62" s="170"/>
      <c r="G62" s="170"/>
      <c r="H62" s="170"/>
      <c r="I62" s="171">
        <f>Q88</f>
        <v>0</v>
      </c>
      <c r="J62" s="171">
        <f>R88</f>
        <v>0</v>
      </c>
      <c r="K62" s="171">
        <f>K88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460</v>
      </c>
      <c r="E63" s="176"/>
      <c r="F63" s="176"/>
      <c r="G63" s="176"/>
      <c r="H63" s="176"/>
      <c r="I63" s="177">
        <f>Q89</f>
        <v>0</v>
      </c>
      <c r="J63" s="177">
        <f>R89</f>
        <v>0</v>
      </c>
      <c r="K63" s="177">
        <f>K89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461</v>
      </c>
      <c r="E64" s="176"/>
      <c r="F64" s="176"/>
      <c r="G64" s="176"/>
      <c r="H64" s="176"/>
      <c r="I64" s="177">
        <f>Q108</f>
        <v>0</v>
      </c>
      <c r="J64" s="177">
        <f>R108</f>
        <v>0</v>
      </c>
      <c r="K64" s="177">
        <f>K108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462</v>
      </c>
      <c r="E65" s="176"/>
      <c r="F65" s="176"/>
      <c r="G65" s="176"/>
      <c r="H65" s="176"/>
      <c r="I65" s="177">
        <f>Q112</f>
        <v>0</v>
      </c>
      <c r="J65" s="177">
        <f>R112</f>
        <v>0</v>
      </c>
      <c r="K65" s="177">
        <f>K112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463</v>
      </c>
      <c r="E66" s="176"/>
      <c r="F66" s="176"/>
      <c r="G66" s="176"/>
      <c r="H66" s="176"/>
      <c r="I66" s="177">
        <f>Q120</f>
        <v>0</v>
      </c>
      <c r="J66" s="177">
        <f>R120</f>
        <v>0</v>
      </c>
      <c r="K66" s="177">
        <f>K120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464</v>
      </c>
      <c r="E67" s="176"/>
      <c r="F67" s="176"/>
      <c r="G67" s="176"/>
      <c r="H67" s="176"/>
      <c r="I67" s="177">
        <f>Q128</f>
        <v>0</v>
      </c>
      <c r="J67" s="177">
        <f>R128</f>
        <v>0</v>
      </c>
      <c r="K67" s="177">
        <f>K128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Cesta VPC1 + VRN</v>
      </c>
      <c r="F77" s="33"/>
      <c r="G77" s="33"/>
      <c r="H77" s="33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86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VRN - Vedlejší rozpočtové náklady</v>
      </c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k. ú. Mrázov</v>
      </c>
      <c r="G81" s="41"/>
      <c r="H81" s="41"/>
      <c r="I81" s="33" t="s">
        <v>24</v>
      </c>
      <c r="J81" s="73" t="str">
        <f>IF(J12="","",J12)</f>
        <v>12.8.2024</v>
      </c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26</v>
      </c>
      <c r="D83" s="41"/>
      <c r="E83" s="41"/>
      <c r="F83" s="28" t="str">
        <f>E15</f>
        <v xml:space="preserve">ČR – SPÚ, KPÚ Pobočka Cheb, Chebská 48/73, 360 06 </v>
      </c>
      <c r="G83" s="41"/>
      <c r="H83" s="41"/>
      <c r="I83" s="33" t="s">
        <v>31</v>
      </c>
      <c r="J83" s="37" t="str">
        <f>E21</f>
        <v>GEOREAL spol. s r.o., Hálkova 12, 301 00 Plzeň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32</v>
      </c>
      <c r="J84" s="37" t="str">
        <f>E24</f>
        <v>GEOREAL spol. s r.o., Hálkova 12, 301 00 Plzeň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110</v>
      </c>
      <c r="D86" s="182" t="s">
        <v>54</v>
      </c>
      <c r="E86" s="182" t="s">
        <v>50</v>
      </c>
      <c r="F86" s="182" t="s">
        <v>51</v>
      </c>
      <c r="G86" s="182" t="s">
        <v>111</v>
      </c>
      <c r="H86" s="182" t="s">
        <v>112</v>
      </c>
      <c r="I86" s="182" t="s">
        <v>113</v>
      </c>
      <c r="J86" s="182" t="s">
        <v>114</v>
      </c>
      <c r="K86" s="182" t="s">
        <v>99</v>
      </c>
      <c r="L86" s="183" t="s">
        <v>115</v>
      </c>
      <c r="M86" s="184"/>
      <c r="N86" s="93" t="s">
        <v>20</v>
      </c>
      <c r="O86" s="94" t="s">
        <v>39</v>
      </c>
      <c r="P86" s="94" t="s">
        <v>116</v>
      </c>
      <c r="Q86" s="94" t="s">
        <v>117</v>
      </c>
      <c r="R86" s="94" t="s">
        <v>118</v>
      </c>
      <c r="S86" s="94" t="s">
        <v>119</v>
      </c>
      <c r="T86" s="94" t="s">
        <v>120</v>
      </c>
      <c r="U86" s="94" t="s">
        <v>121</v>
      </c>
      <c r="V86" s="94" t="s">
        <v>122</v>
      </c>
      <c r="W86" s="94" t="s">
        <v>123</v>
      </c>
      <c r="X86" s="95" t="s">
        <v>124</v>
      </c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0" t="s">
        <v>125</v>
      </c>
      <c r="D87" s="41"/>
      <c r="E87" s="41"/>
      <c r="F87" s="41"/>
      <c r="G87" s="41"/>
      <c r="H87" s="41"/>
      <c r="I87" s="41"/>
      <c r="J87" s="41"/>
      <c r="K87" s="185">
        <f>BK87</f>
        <v>0</v>
      </c>
      <c r="L87" s="41"/>
      <c r="M87" s="45"/>
      <c r="N87" s="96"/>
      <c r="O87" s="186"/>
      <c r="P87" s="97"/>
      <c r="Q87" s="187">
        <f>Q88</f>
        <v>0</v>
      </c>
      <c r="R87" s="187">
        <f>R88</f>
        <v>0</v>
      </c>
      <c r="S87" s="97"/>
      <c r="T87" s="188">
        <f>T88</f>
        <v>0</v>
      </c>
      <c r="U87" s="97"/>
      <c r="V87" s="188">
        <f>V88</f>
        <v>0</v>
      </c>
      <c r="W87" s="97"/>
      <c r="X87" s="189">
        <f>X88</f>
        <v>0</v>
      </c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100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70</v>
      </c>
      <c r="E88" s="194" t="s">
        <v>82</v>
      </c>
      <c r="F88" s="194" t="s">
        <v>83</v>
      </c>
      <c r="G88" s="192"/>
      <c r="H88" s="192"/>
      <c r="I88" s="195"/>
      <c r="J88" s="195"/>
      <c r="K88" s="196">
        <f>BK88</f>
        <v>0</v>
      </c>
      <c r="L88" s="192"/>
      <c r="M88" s="197"/>
      <c r="N88" s="198"/>
      <c r="O88" s="199"/>
      <c r="P88" s="199"/>
      <c r="Q88" s="200">
        <f>Q89+Q108+Q112+Q120+Q128</f>
        <v>0</v>
      </c>
      <c r="R88" s="200">
        <f>R89+R108+R112+R120+R128</f>
        <v>0</v>
      </c>
      <c r="S88" s="199"/>
      <c r="T88" s="201">
        <f>T89+T108+T112+T120+T128</f>
        <v>0</v>
      </c>
      <c r="U88" s="199"/>
      <c r="V88" s="201">
        <f>V89+V108+V112+V120+V128</f>
        <v>0</v>
      </c>
      <c r="W88" s="199"/>
      <c r="X88" s="202">
        <f>X89+X108+X112+X120+X128</f>
        <v>0</v>
      </c>
      <c r="Y88" s="12"/>
      <c r="Z88" s="12"/>
      <c r="AA88" s="12"/>
      <c r="AB88" s="12"/>
      <c r="AC88" s="12"/>
      <c r="AD88" s="12"/>
      <c r="AE88" s="12"/>
      <c r="AR88" s="203" t="s">
        <v>157</v>
      </c>
      <c r="AT88" s="204" t="s">
        <v>70</v>
      </c>
      <c r="AU88" s="204" t="s">
        <v>71</v>
      </c>
      <c r="AY88" s="203" t="s">
        <v>128</v>
      </c>
      <c r="BK88" s="205">
        <f>BK89+BK108+BK112+BK120+BK128</f>
        <v>0</v>
      </c>
    </row>
    <row r="89" s="12" customFormat="1" ht="22.8" customHeight="1">
      <c r="A89" s="12"/>
      <c r="B89" s="191"/>
      <c r="C89" s="192"/>
      <c r="D89" s="193" t="s">
        <v>70</v>
      </c>
      <c r="E89" s="206" t="s">
        <v>465</v>
      </c>
      <c r="F89" s="206" t="s">
        <v>466</v>
      </c>
      <c r="G89" s="192"/>
      <c r="H89" s="192"/>
      <c r="I89" s="195"/>
      <c r="J89" s="195"/>
      <c r="K89" s="207">
        <f>BK89</f>
        <v>0</v>
      </c>
      <c r="L89" s="192"/>
      <c r="M89" s="197"/>
      <c r="N89" s="198"/>
      <c r="O89" s="199"/>
      <c r="P89" s="199"/>
      <c r="Q89" s="200">
        <f>SUM(Q90:Q107)</f>
        <v>0</v>
      </c>
      <c r="R89" s="200">
        <f>SUM(R90:R107)</f>
        <v>0</v>
      </c>
      <c r="S89" s="199"/>
      <c r="T89" s="201">
        <f>SUM(T90:T107)</f>
        <v>0</v>
      </c>
      <c r="U89" s="199"/>
      <c r="V89" s="201">
        <f>SUM(V90:V107)</f>
        <v>0</v>
      </c>
      <c r="W89" s="199"/>
      <c r="X89" s="202">
        <f>SUM(X90:X107)</f>
        <v>0</v>
      </c>
      <c r="Y89" s="12"/>
      <c r="Z89" s="12"/>
      <c r="AA89" s="12"/>
      <c r="AB89" s="12"/>
      <c r="AC89" s="12"/>
      <c r="AD89" s="12"/>
      <c r="AE89" s="12"/>
      <c r="AR89" s="203" t="s">
        <v>157</v>
      </c>
      <c r="AT89" s="204" t="s">
        <v>70</v>
      </c>
      <c r="AU89" s="204" t="s">
        <v>79</v>
      </c>
      <c r="AY89" s="203" t="s">
        <v>128</v>
      </c>
      <c r="BK89" s="205">
        <f>SUM(BK90:BK107)</f>
        <v>0</v>
      </c>
    </row>
    <row r="90" s="2" customFormat="1" ht="24.15" customHeight="1">
      <c r="A90" s="39"/>
      <c r="B90" s="40"/>
      <c r="C90" s="208" t="s">
        <v>79</v>
      </c>
      <c r="D90" s="208" t="s">
        <v>130</v>
      </c>
      <c r="E90" s="209" t="s">
        <v>467</v>
      </c>
      <c r="F90" s="210" t="s">
        <v>468</v>
      </c>
      <c r="G90" s="211" t="s">
        <v>469</v>
      </c>
      <c r="H90" s="212">
        <v>1</v>
      </c>
      <c r="I90" s="213"/>
      <c r="J90" s="213"/>
      <c r="K90" s="214">
        <f>ROUND(P90*H90,2)</f>
        <v>0</v>
      </c>
      <c r="L90" s="210" t="s">
        <v>470</v>
      </c>
      <c r="M90" s="45"/>
      <c r="N90" s="215" t="s">
        <v>20</v>
      </c>
      <c r="O90" s="216" t="s">
        <v>40</v>
      </c>
      <c r="P90" s="217">
        <f>I90+J90</f>
        <v>0</v>
      </c>
      <c r="Q90" s="217">
        <f>ROUND(I90*H90,2)</f>
        <v>0</v>
      </c>
      <c r="R90" s="217">
        <f>ROUND(J90*H90,2)</f>
        <v>0</v>
      </c>
      <c r="S90" s="85"/>
      <c r="T90" s="218">
        <f>S90*H90</f>
        <v>0</v>
      </c>
      <c r="U90" s="218">
        <v>0</v>
      </c>
      <c r="V90" s="218">
        <f>U90*H90</f>
        <v>0</v>
      </c>
      <c r="W90" s="218">
        <v>0</v>
      </c>
      <c r="X90" s="219">
        <f>W90*H90</f>
        <v>0</v>
      </c>
      <c r="Y90" s="39"/>
      <c r="Z90" s="39"/>
      <c r="AA90" s="39"/>
      <c r="AB90" s="39"/>
      <c r="AC90" s="39"/>
      <c r="AD90" s="39"/>
      <c r="AE90" s="39"/>
      <c r="AR90" s="220" t="s">
        <v>471</v>
      </c>
      <c r="AT90" s="220" t="s">
        <v>130</v>
      </c>
      <c r="AU90" s="220" t="s">
        <v>81</v>
      </c>
      <c r="AY90" s="18" t="s">
        <v>128</v>
      </c>
      <c r="BE90" s="221">
        <f>IF(O90="základní",K90,0)</f>
        <v>0</v>
      </c>
      <c r="BF90" s="221">
        <f>IF(O90="snížená",K90,0)</f>
        <v>0</v>
      </c>
      <c r="BG90" s="221">
        <f>IF(O90="zákl. přenesená",K90,0)</f>
        <v>0</v>
      </c>
      <c r="BH90" s="221">
        <f>IF(O90="sníž. přenesená",K90,0)</f>
        <v>0</v>
      </c>
      <c r="BI90" s="221">
        <f>IF(O90="nulová",K90,0)</f>
        <v>0</v>
      </c>
      <c r="BJ90" s="18" t="s">
        <v>79</v>
      </c>
      <c r="BK90" s="221">
        <f>ROUND(P90*H90,2)</f>
        <v>0</v>
      </c>
      <c r="BL90" s="18" t="s">
        <v>471</v>
      </c>
      <c r="BM90" s="220" t="s">
        <v>472</v>
      </c>
    </row>
    <row r="91" s="2" customFormat="1">
      <c r="A91" s="39"/>
      <c r="B91" s="40"/>
      <c r="C91" s="41"/>
      <c r="D91" s="222" t="s">
        <v>137</v>
      </c>
      <c r="E91" s="41"/>
      <c r="F91" s="223" t="s">
        <v>468</v>
      </c>
      <c r="G91" s="41"/>
      <c r="H91" s="41"/>
      <c r="I91" s="224"/>
      <c r="J91" s="224"/>
      <c r="K91" s="41"/>
      <c r="L91" s="41"/>
      <c r="M91" s="45"/>
      <c r="N91" s="225"/>
      <c r="O91" s="226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137</v>
      </c>
      <c r="AU91" s="18" t="s">
        <v>81</v>
      </c>
    </row>
    <row r="92" s="2" customFormat="1">
      <c r="A92" s="39"/>
      <c r="B92" s="40"/>
      <c r="C92" s="41"/>
      <c r="D92" s="227" t="s">
        <v>139</v>
      </c>
      <c r="E92" s="41"/>
      <c r="F92" s="228" t="s">
        <v>473</v>
      </c>
      <c r="G92" s="41"/>
      <c r="H92" s="41"/>
      <c r="I92" s="224"/>
      <c r="J92" s="224"/>
      <c r="K92" s="41"/>
      <c r="L92" s="41"/>
      <c r="M92" s="45"/>
      <c r="N92" s="225"/>
      <c r="O92" s="226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81</v>
      </c>
    </row>
    <row r="93" s="2" customFormat="1">
      <c r="A93" s="39"/>
      <c r="B93" s="40"/>
      <c r="C93" s="41"/>
      <c r="D93" s="222" t="s">
        <v>255</v>
      </c>
      <c r="E93" s="41"/>
      <c r="F93" s="261" t="s">
        <v>474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255</v>
      </c>
      <c r="AU93" s="18" t="s">
        <v>81</v>
      </c>
    </row>
    <row r="94" s="2" customFormat="1" ht="24.15" customHeight="1">
      <c r="A94" s="39"/>
      <c r="B94" s="40"/>
      <c r="C94" s="208" t="s">
        <v>81</v>
      </c>
      <c r="D94" s="208" t="s">
        <v>130</v>
      </c>
      <c r="E94" s="209" t="s">
        <v>475</v>
      </c>
      <c r="F94" s="210" t="s">
        <v>476</v>
      </c>
      <c r="G94" s="211" t="s">
        <v>469</v>
      </c>
      <c r="H94" s="212">
        <v>1</v>
      </c>
      <c r="I94" s="213"/>
      <c r="J94" s="213"/>
      <c r="K94" s="214">
        <f>ROUND(P94*H94,2)</f>
        <v>0</v>
      </c>
      <c r="L94" s="210" t="s">
        <v>470</v>
      </c>
      <c r="M94" s="45"/>
      <c r="N94" s="215" t="s">
        <v>20</v>
      </c>
      <c r="O94" s="216" t="s">
        <v>40</v>
      </c>
      <c r="P94" s="217">
        <f>I94+J94</f>
        <v>0</v>
      </c>
      <c r="Q94" s="217">
        <f>ROUND(I94*H94,2)</f>
        <v>0</v>
      </c>
      <c r="R94" s="217">
        <f>ROUND(J94*H94,2)</f>
        <v>0</v>
      </c>
      <c r="S94" s="85"/>
      <c r="T94" s="218">
        <f>S94*H94</f>
        <v>0</v>
      </c>
      <c r="U94" s="218">
        <v>0</v>
      </c>
      <c r="V94" s="218">
        <f>U94*H94</f>
        <v>0</v>
      </c>
      <c r="W94" s="218">
        <v>0</v>
      </c>
      <c r="X94" s="219">
        <f>W94*H94</f>
        <v>0</v>
      </c>
      <c r="Y94" s="39"/>
      <c r="Z94" s="39"/>
      <c r="AA94" s="39"/>
      <c r="AB94" s="39"/>
      <c r="AC94" s="39"/>
      <c r="AD94" s="39"/>
      <c r="AE94" s="39"/>
      <c r="AR94" s="220" t="s">
        <v>471</v>
      </c>
      <c r="AT94" s="220" t="s">
        <v>130</v>
      </c>
      <c r="AU94" s="220" t="s">
        <v>81</v>
      </c>
      <c r="AY94" s="18" t="s">
        <v>128</v>
      </c>
      <c r="BE94" s="221">
        <f>IF(O94="základní",K94,0)</f>
        <v>0</v>
      </c>
      <c r="BF94" s="221">
        <f>IF(O94="snížená",K94,0)</f>
        <v>0</v>
      </c>
      <c r="BG94" s="221">
        <f>IF(O94="zákl. přenesená",K94,0)</f>
        <v>0</v>
      </c>
      <c r="BH94" s="221">
        <f>IF(O94="sníž. přenesená",K94,0)</f>
        <v>0</v>
      </c>
      <c r="BI94" s="221">
        <f>IF(O94="nulová",K94,0)</f>
        <v>0</v>
      </c>
      <c r="BJ94" s="18" t="s">
        <v>79</v>
      </c>
      <c r="BK94" s="221">
        <f>ROUND(P94*H94,2)</f>
        <v>0</v>
      </c>
      <c r="BL94" s="18" t="s">
        <v>471</v>
      </c>
      <c r="BM94" s="220" t="s">
        <v>477</v>
      </c>
    </row>
    <row r="95" s="2" customFormat="1">
      <c r="A95" s="39"/>
      <c r="B95" s="40"/>
      <c r="C95" s="41"/>
      <c r="D95" s="222" t="s">
        <v>137</v>
      </c>
      <c r="E95" s="41"/>
      <c r="F95" s="223" t="s">
        <v>476</v>
      </c>
      <c r="G95" s="41"/>
      <c r="H95" s="41"/>
      <c r="I95" s="224"/>
      <c r="J95" s="224"/>
      <c r="K95" s="41"/>
      <c r="L95" s="41"/>
      <c r="M95" s="45"/>
      <c r="N95" s="225"/>
      <c r="O95" s="226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81</v>
      </c>
    </row>
    <row r="96" s="2" customFormat="1">
      <c r="A96" s="39"/>
      <c r="B96" s="40"/>
      <c r="C96" s="41"/>
      <c r="D96" s="227" t="s">
        <v>139</v>
      </c>
      <c r="E96" s="41"/>
      <c r="F96" s="228" t="s">
        <v>478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81</v>
      </c>
    </row>
    <row r="97" s="2" customFormat="1">
      <c r="A97" s="39"/>
      <c r="B97" s="40"/>
      <c r="C97" s="41"/>
      <c r="D97" s="222" t="s">
        <v>255</v>
      </c>
      <c r="E97" s="41"/>
      <c r="F97" s="261" t="s">
        <v>479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255</v>
      </c>
      <c r="AU97" s="18" t="s">
        <v>81</v>
      </c>
    </row>
    <row r="98" s="2" customFormat="1" ht="24.15" customHeight="1">
      <c r="A98" s="39"/>
      <c r="B98" s="40"/>
      <c r="C98" s="208" t="s">
        <v>146</v>
      </c>
      <c r="D98" s="208" t="s">
        <v>130</v>
      </c>
      <c r="E98" s="209" t="s">
        <v>480</v>
      </c>
      <c r="F98" s="210" t="s">
        <v>481</v>
      </c>
      <c r="G98" s="211" t="s">
        <v>469</v>
      </c>
      <c r="H98" s="212">
        <v>1</v>
      </c>
      <c r="I98" s="213"/>
      <c r="J98" s="213"/>
      <c r="K98" s="214">
        <f>ROUND(P98*H98,2)</f>
        <v>0</v>
      </c>
      <c r="L98" s="210" t="s">
        <v>470</v>
      </c>
      <c r="M98" s="45"/>
      <c r="N98" s="215" t="s">
        <v>20</v>
      </c>
      <c r="O98" s="216" t="s">
        <v>40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0</v>
      </c>
      <c r="V98" s="218">
        <f>U98*H98</f>
        <v>0</v>
      </c>
      <c r="W98" s="218">
        <v>0</v>
      </c>
      <c r="X98" s="219">
        <f>W98*H98</f>
        <v>0</v>
      </c>
      <c r="Y98" s="39"/>
      <c r="Z98" s="39"/>
      <c r="AA98" s="39"/>
      <c r="AB98" s="39"/>
      <c r="AC98" s="39"/>
      <c r="AD98" s="39"/>
      <c r="AE98" s="39"/>
      <c r="AR98" s="220" t="s">
        <v>471</v>
      </c>
      <c r="AT98" s="220" t="s">
        <v>130</v>
      </c>
      <c r="AU98" s="220" t="s">
        <v>81</v>
      </c>
      <c r="AY98" s="18" t="s">
        <v>128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79</v>
      </c>
      <c r="BK98" s="221">
        <f>ROUND(P98*H98,2)</f>
        <v>0</v>
      </c>
      <c r="BL98" s="18" t="s">
        <v>471</v>
      </c>
      <c r="BM98" s="220" t="s">
        <v>482</v>
      </c>
    </row>
    <row r="99" s="2" customFormat="1">
      <c r="A99" s="39"/>
      <c r="B99" s="40"/>
      <c r="C99" s="41"/>
      <c r="D99" s="222" t="s">
        <v>137</v>
      </c>
      <c r="E99" s="41"/>
      <c r="F99" s="223" t="s">
        <v>481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81</v>
      </c>
    </row>
    <row r="100" s="2" customFormat="1">
      <c r="A100" s="39"/>
      <c r="B100" s="40"/>
      <c r="C100" s="41"/>
      <c r="D100" s="227" t="s">
        <v>139</v>
      </c>
      <c r="E100" s="41"/>
      <c r="F100" s="228" t="s">
        <v>483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81</v>
      </c>
    </row>
    <row r="101" s="2" customFormat="1" ht="24.15" customHeight="1">
      <c r="A101" s="39"/>
      <c r="B101" s="40"/>
      <c r="C101" s="208" t="s">
        <v>135</v>
      </c>
      <c r="D101" s="208" t="s">
        <v>130</v>
      </c>
      <c r="E101" s="209" t="s">
        <v>484</v>
      </c>
      <c r="F101" s="210" t="s">
        <v>485</v>
      </c>
      <c r="G101" s="211" t="s">
        <v>469</v>
      </c>
      <c r="H101" s="212">
        <v>1</v>
      </c>
      <c r="I101" s="213"/>
      <c r="J101" s="213"/>
      <c r="K101" s="214">
        <f>ROUND(P101*H101,2)</f>
        <v>0</v>
      </c>
      <c r="L101" s="210" t="s">
        <v>470</v>
      </c>
      <c r="M101" s="45"/>
      <c r="N101" s="215" t="s">
        <v>20</v>
      </c>
      <c r="O101" s="216" t="s">
        <v>40</v>
      </c>
      <c r="P101" s="217">
        <f>I101+J101</f>
        <v>0</v>
      </c>
      <c r="Q101" s="217">
        <f>ROUND(I101*H101,2)</f>
        <v>0</v>
      </c>
      <c r="R101" s="217">
        <f>ROUND(J101*H101,2)</f>
        <v>0</v>
      </c>
      <c r="S101" s="85"/>
      <c r="T101" s="218">
        <f>S101*H101</f>
        <v>0</v>
      </c>
      <c r="U101" s="218">
        <v>0</v>
      </c>
      <c r="V101" s="218">
        <f>U101*H101</f>
        <v>0</v>
      </c>
      <c r="W101" s="218">
        <v>0</v>
      </c>
      <c r="X101" s="219">
        <f>W101*H101</f>
        <v>0</v>
      </c>
      <c r="Y101" s="39"/>
      <c r="Z101" s="39"/>
      <c r="AA101" s="39"/>
      <c r="AB101" s="39"/>
      <c r="AC101" s="39"/>
      <c r="AD101" s="39"/>
      <c r="AE101" s="39"/>
      <c r="AR101" s="220" t="s">
        <v>471</v>
      </c>
      <c r="AT101" s="220" t="s">
        <v>130</v>
      </c>
      <c r="AU101" s="220" t="s">
        <v>81</v>
      </c>
      <c r="AY101" s="18" t="s">
        <v>128</v>
      </c>
      <c r="BE101" s="221">
        <f>IF(O101="základní",K101,0)</f>
        <v>0</v>
      </c>
      <c r="BF101" s="221">
        <f>IF(O101="snížená",K101,0)</f>
        <v>0</v>
      </c>
      <c r="BG101" s="221">
        <f>IF(O101="zákl. přenesená",K101,0)</f>
        <v>0</v>
      </c>
      <c r="BH101" s="221">
        <f>IF(O101="sníž. přenesená",K101,0)</f>
        <v>0</v>
      </c>
      <c r="BI101" s="221">
        <f>IF(O101="nulová",K101,0)</f>
        <v>0</v>
      </c>
      <c r="BJ101" s="18" t="s">
        <v>79</v>
      </c>
      <c r="BK101" s="221">
        <f>ROUND(P101*H101,2)</f>
        <v>0</v>
      </c>
      <c r="BL101" s="18" t="s">
        <v>471</v>
      </c>
      <c r="BM101" s="220" t="s">
        <v>486</v>
      </c>
    </row>
    <row r="102" s="2" customFormat="1">
      <c r="A102" s="39"/>
      <c r="B102" s="40"/>
      <c r="C102" s="41"/>
      <c r="D102" s="222" t="s">
        <v>137</v>
      </c>
      <c r="E102" s="41"/>
      <c r="F102" s="223" t="s">
        <v>485</v>
      </c>
      <c r="G102" s="41"/>
      <c r="H102" s="41"/>
      <c r="I102" s="224"/>
      <c r="J102" s="224"/>
      <c r="K102" s="41"/>
      <c r="L102" s="41"/>
      <c r="M102" s="45"/>
      <c r="N102" s="225"/>
      <c r="O102" s="226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137</v>
      </c>
      <c r="AU102" s="18" t="s">
        <v>81</v>
      </c>
    </row>
    <row r="103" s="2" customFormat="1">
      <c r="A103" s="39"/>
      <c r="B103" s="40"/>
      <c r="C103" s="41"/>
      <c r="D103" s="227" t="s">
        <v>139</v>
      </c>
      <c r="E103" s="41"/>
      <c r="F103" s="228" t="s">
        <v>487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81</v>
      </c>
    </row>
    <row r="104" s="2" customFormat="1">
      <c r="A104" s="39"/>
      <c r="B104" s="40"/>
      <c r="C104" s="41"/>
      <c r="D104" s="222" t="s">
        <v>255</v>
      </c>
      <c r="E104" s="41"/>
      <c r="F104" s="261" t="s">
        <v>488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255</v>
      </c>
      <c r="AU104" s="18" t="s">
        <v>81</v>
      </c>
    </row>
    <row r="105" s="2" customFormat="1" ht="24.15" customHeight="1">
      <c r="A105" s="39"/>
      <c r="B105" s="40"/>
      <c r="C105" s="208" t="s">
        <v>157</v>
      </c>
      <c r="D105" s="208" t="s">
        <v>130</v>
      </c>
      <c r="E105" s="209" t="s">
        <v>489</v>
      </c>
      <c r="F105" s="210" t="s">
        <v>490</v>
      </c>
      <c r="G105" s="211" t="s">
        <v>469</v>
      </c>
      <c r="H105" s="212">
        <v>1</v>
      </c>
      <c r="I105" s="213"/>
      <c r="J105" s="213"/>
      <c r="K105" s="214">
        <f>ROUND(P105*H105,2)</f>
        <v>0</v>
      </c>
      <c r="L105" s="210" t="s">
        <v>470</v>
      </c>
      <c r="M105" s="45"/>
      <c r="N105" s="215" t="s">
        <v>20</v>
      </c>
      <c r="O105" s="216" t="s">
        <v>40</v>
      </c>
      <c r="P105" s="217">
        <f>I105+J105</f>
        <v>0</v>
      </c>
      <c r="Q105" s="217">
        <f>ROUND(I105*H105,2)</f>
        <v>0</v>
      </c>
      <c r="R105" s="217">
        <f>ROUND(J105*H105,2)</f>
        <v>0</v>
      </c>
      <c r="S105" s="85"/>
      <c r="T105" s="218">
        <f>S105*H105</f>
        <v>0</v>
      </c>
      <c r="U105" s="218">
        <v>0</v>
      </c>
      <c r="V105" s="218">
        <f>U105*H105</f>
        <v>0</v>
      </c>
      <c r="W105" s="218">
        <v>0</v>
      </c>
      <c r="X105" s="219">
        <f>W105*H105</f>
        <v>0</v>
      </c>
      <c r="Y105" s="39"/>
      <c r="Z105" s="39"/>
      <c r="AA105" s="39"/>
      <c r="AB105" s="39"/>
      <c r="AC105" s="39"/>
      <c r="AD105" s="39"/>
      <c r="AE105" s="39"/>
      <c r="AR105" s="220" t="s">
        <v>471</v>
      </c>
      <c r="AT105" s="220" t="s">
        <v>130</v>
      </c>
      <c r="AU105" s="220" t="s">
        <v>81</v>
      </c>
      <c r="AY105" s="18" t="s">
        <v>128</v>
      </c>
      <c r="BE105" s="221">
        <f>IF(O105="základní",K105,0)</f>
        <v>0</v>
      </c>
      <c r="BF105" s="221">
        <f>IF(O105="snížená",K105,0)</f>
        <v>0</v>
      </c>
      <c r="BG105" s="221">
        <f>IF(O105="zákl. přenesená",K105,0)</f>
        <v>0</v>
      </c>
      <c r="BH105" s="221">
        <f>IF(O105="sníž. přenesená",K105,0)</f>
        <v>0</v>
      </c>
      <c r="BI105" s="221">
        <f>IF(O105="nulová",K105,0)</f>
        <v>0</v>
      </c>
      <c r="BJ105" s="18" t="s">
        <v>79</v>
      </c>
      <c r="BK105" s="221">
        <f>ROUND(P105*H105,2)</f>
        <v>0</v>
      </c>
      <c r="BL105" s="18" t="s">
        <v>471</v>
      </c>
      <c r="BM105" s="220" t="s">
        <v>491</v>
      </c>
    </row>
    <row r="106" s="2" customFormat="1">
      <c r="A106" s="39"/>
      <c r="B106" s="40"/>
      <c r="C106" s="41"/>
      <c r="D106" s="222" t="s">
        <v>137</v>
      </c>
      <c r="E106" s="41"/>
      <c r="F106" s="223" t="s">
        <v>490</v>
      </c>
      <c r="G106" s="41"/>
      <c r="H106" s="41"/>
      <c r="I106" s="224"/>
      <c r="J106" s="224"/>
      <c r="K106" s="41"/>
      <c r="L106" s="41"/>
      <c r="M106" s="45"/>
      <c r="N106" s="225"/>
      <c r="O106" s="226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81</v>
      </c>
    </row>
    <row r="107" s="2" customFormat="1">
      <c r="A107" s="39"/>
      <c r="B107" s="40"/>
      <c r="C107" s="41"/>
      <c r="D107" s="227" t="s">
        <v>139</v>
      </c>
      <c r="E107" s="41"/>
      <c r="F107" s="228" t="s">
        <v>492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81</v>
      </c>
    </row>
    <row r="108" s="12" customFormat="1" ht="22.8" customHeight="1">
      <c r="A108" s="12"/>
      <c r="B108" s="191"/>
      <c r="C108" s="192"/>
      <c r="D108" s="193" t="s">
        <v>70</v>
      </c>
      <c r="E108" s="206" t="s">
        <v>493</v>
      </c>
      <c r="F108" s="206" t="s">
        <v>494</v>
      </c>
      <c r="G108" s="192"/>
      <c r="H108" s="192"/>
      <c r="I108" s="195"/>
      <c r="J108" s="195"/>
      <c r="K108" s="207">
        <f>BK108</f>
        <v>0</v>
      </c>
      <c r="L108" s="192"/>
      <c r="M108" s="197"/>
      <c r="N108" s="198"/>
      <c r="O108" s="199"/>
      <c r="P108" s="199"/>
      <c r="Q108" s="200">
        <f>SUM(Q109:Q111)</f>
        <v>0</v>
      </c>
      <c r="R108" s="200">
        <f>SUM(R109:R111)</f>
        <v>0</v>
      </c>
      <c r="S108" s="199"/>
      <c r="T108" s="201">
        <f>SUM(T109:T111)</f>
        <v>0</v>
      </c>
      <c r="U108" s="199"/>
      <c r="V108" s="201">
        <f>SUM(V109:V111)</f>
        <v>0</v>
      </c>
      <c r="W108" s="199"/>
      <c r="X108" s="202">
        <f>SUM(X109:X111)</f>
        <v>0</v>
      </c>
      <c r="Y108" s="12"/>
      <c r="Z108" s="12"/>
      <c r="AA108" s="12"/>
      <c r="AB108" s="12"/>
      <c r="AC108" s="12"/>
      <c r="AD108" s="12"/>
      <c r="AE108" s="12"/>
      <c r="AR108" s="203" t="s">
        <v>157</v>
      </c>
      <c r="AT108" s="204" t="s">
        <v>70</v>
      </c>
      <c r="AU108" s="204" t="s">
        <v>79</v>
      </c>
      <c r="AY108" s="203" t="s">
        <v>128</v>
      </c>
      <c r="BK108" s="205">
        <f>SUM(BK109:BK111)</f>
        <v>0</v>
      </c>
    </row>
    <row r="109" s="2" customFormat="1" ht="24.15" customHeight="1">
      <c r="A109" s="39"/>
      <c r="B109" s="40"/>
      <c r="C109" s="208" t="s">
        <v>169</v>
      </c>
      <c r="D109" s="208" t="s">
        <v>130</v>
      </c>
      <c r="E109" s="209" t="s">
        <v>495</v>
      </c>
      <c r="F109" s="210" t="s">
        <v>494</v>
      </c>
      <c r="G109" s="211" t="s">
        <v>469</v>
      </c>
      <c r="H109" s="212">
        <v>1</v>
      </c>
      <c r="I109" s="213"/>
      <c r="J109" s="213"/>
      <c r="K109" s="214">
        <f>ROUND(P109*H109,2)</f>
        <v>0</v>
      </c>
      <c r="L109" s="210" t="s">
        <v>470</v>
      </c>
      <c r="M109" s="45"/>
      <c r="N109" s="215" t="s">
        <v>20</v>
      </c>
      <c r="O109" s="216" t="s">
        <v>40</v>
      </c>
      <c r="P109" s="217">
        <f>I109+J109</f>
        <v>0</v>
      </c>
      <c r="Q109" s="217">
        <f>ROUND(I109*H109,2)</f>
        <v>0</v>
      </c>
      <c r="R109" s="217">
        <f>ROUND(J109*H109,2)</f>
        <v>0</v>
      </c>
      <c r="S109" s="85"/>
      <c r="T109" s="218">
        <f>S109*H109</f>
        <v>0</v>
      </c>
      <c r="U109" s="218">
        <v>0</v>
      </c>
      <c r="V109" s="218">
        <f>U109*H109</f>
        <v>0</v>
      </c>
      <c r="W109" s="218">
        <v>0</v>
      </c>
      <c r="X109" s="219">
        <f>W109*H109</f>
        <v>0</v>
      </c>
      <c r="Y109" s="39"/>
      <c r="Z109" s="39"/>
      <c r="AA109" s="39"/>
      <c r="AB109" s="39"/>
      <c r="AC109" s="39"/>
      <c r="AD109" s="39"/>
      <c r="AE109" s="39"/>
      <c r="AR109" s="220" t="s">
        <v>471</v>
      </c>
      <c r="AT109" s="220" t="s">
        <v>130</v>
      </c>
      <c r="AU109" s="220" t="s">
        <v>81</v>
      </c>
      <c r="AY109" s="18" t="s">
        <v>128</v>
      </c>
      <c r="BE109" s="221">
        <f>IF(O109="základní",K109,0)</f>
        <v>0</v>
      </c>
      <c r="BF109" s="221">
        <f>IF(O109="snížená",K109,0)</f>
        <v>0</v>
      </c>
      <c r="BG109" s="221">
        <f>IF(O109="zákl. přenesená",K109,0)</f>
        <v>0</v>
      </c>
      <c r="BH109" s="221">
        <f>IF(O109="sníž. přenesená",K109,0)</f>
        <v>0</v>
      </c>
      <c r="BI109" s="221">
        <f>IF(O109="nulová",K109,0)</f>
        <v>0</v>
      </c>
      <c r="BJ109" s="18" t="s">
        <v>79</v>
      </c>
      <c r="BK109" s="221">
        <f>ROUND(P109*H109,2)</f>
        <v>0</v>
      </c>
      <c r="BL109" s="18" t="s">
        <v>471</v>
      </c>
      <c r="BM109" s="220" t="s">
        <v>496</v>
      </c>
    </row>
    <row r="110" s="2" customFormat="1">
      <c r="A110" s="39"/>
      <c r="B110" s="40"/>
      <c r="C110" s="41"/>
      <c r="D110" s="222" t="s">
        <v>137</v>
      </c>
      <c r="E110" s="41"/>
      <c r="F110" s="223" t="s">
        <v>494</v>
      </c>
      <c r="G110" s="41"/>
      <c r="H110" s="41"/>
      <c r="I110" s="224"/>
      <c r="J110" s="224"/>
      <c r="K110" s="41"/>
      <c r="L110" s="41"/>
      <c r="M110" s="45"/>
      <c r="N110" s="225"/>
      <c r="O110" s="22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81</v>
      </c>
    </row>
    <row r="111" s="2" customFormat="1">
      <c r="A111" s="39"/>
      <c r="B111" s="40"/>
      <c r="C111" s="41"/>
      <c r="D111" s="227" t="s">
        <v>139</v>
      </c>
      <c r="E111" s="41"/>
      <c r="F111" s="228" t="s">
        <v>497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81</v>
      </c>
    </row>
    <row r="112" s="12" customFormat="1" ht="22.8" customHeight="1">
      <c r="A112" s="12"/>
      <c r="B112" s="191"/>
      <c r="C112" s="192"/>
      <c r="D112" s="193" t="s">
        <v>70</v>
      </c>
      <c r="E112" s="206" t="s">
        <v>498</v>
      </c>
      <c r="F112" s="206" t="s">
        <v>499</v>
      </c>
      <c r="G112" s="192"/>
      <c r="H112" s="192"/>
      <c r="I112" s="195"/>
      <c r="J112" s="195"/>
      <c r="K112" s="207">
        <f>BK112</f>
        <v>0</v>
      </c>
      <c r="L112" s="192"/>
      <c r="M112" s="197"/>
      <c r="N112" s="198"/>
      <c r="O112" s="199"/>
      <c r="P112" s="199"/>
      <c r="Q112" s="200">
        <f>SUM(Q113:Q119)</f>
        <v>0</v>
      </c>
      <c r="R112" s="200">
        <f>SUM(R113:R119)</f>
        <v>0</v>
      </c>
      <c r="S112" s="199"/>
      <c r="T112" s="201">
        <f>SUM(T113:T119)</f>
        <v>0</v>
      </c>
      <c r="U112" s="199"/>
      <c r="V112" s="201">
        <f>SUM(V113:V119)</f>
        <v>0</v>
      </c>
      <c r="W112" s="199"/>
      <c r="X112" s="202">
        <f>SUM(X113:X119)</f>
        <v>0</v>
      </c>
      <c r="Y112" s="12"/>
      <c r="Z112" s="12"/>
      <c r="AA112" s="12"/>
      <c r="AB112" s="12"/>
      <c r="AC112" s="12"/>
      <c r="AD112" s="12"/>
      <c r="AE112" s="12"/>
      <c r="AR112" s="203" t="s">
        <v>157</v>
      </c>
      <c r="AT112" s="204" t="s">
        <v>70</v>
      </c>
      <c r="AU112" s="204" t="s">
        <v>79</v>
      </c>
      <c r="AY112" s="203" t="s">
        <v>128</v>
      </c>
      <c r="BK112" s="205">
        <f>SUM(BK113:BK119)</f>
        <v>0</v>
      </c>
    </row>
    <row r="113" s="2" customFormat="1" ht="24.15" customHeight="1">
      <c r="A113" s="39"/>
      <c r="B113" s="40"/>
      <c r="C113" s="208" t="s">
        <v>175</v>
      </c>
      <c r="D113" s="208" t="s">
        <v>130</v>
      </c>
      <c r="E113" s="209" t="s">
        <v>500</v>
      </c>
      <c r="F113" s="210" t="s">
        <v>501</v>
      </c>
      <c r="G113" s="211" t="s">
        <v>469</v>
      </c>
      <c r="H113" s="212">
        <v>1</v>
      </c>
      <c r="I113" s="213"/>
      <c r="J113" s="213"/>
      <c r="K113" s="214">
        <f>ROUND(P113*H113,2)</f>
        <v>0</v>
      </c>
      <c r="L113" s="210" t="s">
        <v>470</v>
      </c>
      <c r="M113" s="45"/>
      <c r="N113" s="215" t="s">
        <v>20</v>
      </c>
      <c r="O113" s="216" t="s">
        <v>40</v>
      </c>
      <c r="P113" s="217">
        <f>I113+J113</f>
        <v>0</v>
      </c>
      <c r="Q113" s="217">
        <f>ROUND(I113*H113,2)</f>
        <v>0</v>
      </c>
      <c r="R113" s="217">
        <f>ROUND(J113*H113,2)</f>
        <v>0</v>
      </c>
      <c r="S113" s="85"/>
      <c r="T113" s="218">
        <f>S113*H113</f>
        <v>0</v>
      </c>
      <c r="U113" s="218">
        <v>0</v>
      </c>
      <c r="V113" s="218">
        <f>U113*H113</f>
        <v>0</v>
      </c>
      <c r="W113" s="218">
        <v>0</v>
      </c>
      <c r="X113" s="219">
        <f>W113*H113</f>
        <v>0</v>
      </c>
      <c r="Y113" s="39"/>
      <c r="Z113" s="39"/>
      <c r="AA113" s="39"/>
      <c r="AB113" s="39"/>
      <c r="AC113" s="39"/>
      <c r="AD113" s="39"/>
      <c r="AE113" s="39"/>
      <c r="AR113" s="220" t="s">
        <v>471</v>
      </c>
      <c r="AT113" s="220" t="s">
        <v>130</v>
      </c>
      <c r="AU113" s="220" t="s">
        <v>81</v>
      </c>
      <c r="AY113" s="18" t="s">
        <v>128</v>
      </c>
      <c r="BE113" s="221">
        <f>IF(O113="základní",K113,0)</f>
        <v>0</v>
      </c>
      <c r="BF113" s="221">
        <f>IF(O113="snížená",K113,0)</f>
        <v>0</v>
      </c>
      <c r="BG113" s="221">
        <f>IF(O113="zákl. přenesená",K113,0)</f>
        <v>0</v>
      </c>
      <c r="BH113" s="221">
        <f>IF(O113="sníž. přenesená",K113,0)</f>
        <v>0</v>
      </c>
      <c r="BI113" s="221">
        <f>IF(O113="nulová",K113,0)</f>
        <v>0</v>
      </c>
      <c r="BJ113" s="18" t="s">
        <v>79</v>
      </c>
      <c r="BK113" s="221">
        <f>ROUND(P113*H113,2)</f>
        <v>0</v>
      </c>
      <c r="BL113" s="18" t="s">
        <v>471</v>
      </c>
      <c r="BM113" s="220" t="s">
        <v>502</v>
      </c>
    </row>
    <row r="114" s="2" customFormat="1">
      <c r="A114" s="39"/>
      <c r="B114" s="40"/>
      <c r="C114" s="41"/>
      <c r="D114" s="222" t="s">
        <v>137</v>
      </c>
      <c r="E114" s="41"/>
      <c r="F114" s="223" t="s">
        <v>501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81</v>
      </c>
    </row>
    <row r="115" s="2" customFormat="1">
      <c r="A115" s="39"/>
      <c r="B115" s="40"/>
      <c r="C115" s="41"/>
      <c r="D115" s="227" t="s">
        <v>139</v>
      </c>
      <c r="E115" s="41"/>
      <c r="F115" s="228" t="s">
        <v>503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81</v>
      </c>
    </row>
    <row r="116" s="2" customFormat="1">
      <c r="A116" s="39"/>
      <c r="B116" s="40"/>
      <c r="C116" s="41"/>
      <c r="D116" s="222" t="s">
        <v>255</v>
      </c>
      <c r="E116" s="41"/>
      <c r="F116" s="261" t="s">
        <v>504</v>
      </c>
      <c r="G116" s="41"/>
      <c r="H116" s="41"/>
      <c r="I116" s="224"/>
      <c r="J116" s="224"/>
      <c r="K116" s="41"/>
      <c r="L116" s="41"/>
      <c r="M116" s="45"/>
      <c r="N116" s="225"/>
      <c r="O116" s="22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255</v>
      </c>
      <c r="AU116" s="18" t="s">
        <v>81</v>
      </c>
    </row>
    <row r="117" s="2" customFormat="1" ht="24.15" customHeight="1">
      <c r="A117" s="39"/>
      <c r="B117" s="40"/>
      <c r="C117" s="208" t="s">
        <v>181</v>
      </c>
      <c r="D117" s="208" t="s">
        <v>130</v>
      </c>
      <c r="E117" s="209" t="s">
        <v>505</v>
      </c>
      <c r="F117" s="210" t="s">
        <v>506</v>
      </c>
      <c r="G117" s="211" t="s">
        <v>469</v>
      </c>
      <c r="H117" s="212">
        <v>1</v>
      </c>
      <c r="I117" s="213"/>
      <c r="J117" s="213"/>
      <c r="K117" s="214">
        <f>ROUND(P117*H117,2)</f>
        <v>0</v>
      </c>
      <c r="L117" s="210" t="s">
        <v>470</v>
      </c>
      <c r="M117" s="45"/>
      <c r="N117" s="215" t="s">
        <v>20</v>
      </c>
      <c r="O117" s="216" t="s">
        <v>40</v>
      </c>
      <c r="P117" s="217">
        <f>I117+J117</f>
        <v>0</v>
      </c>
      <c r="Q117" s="217">
        <f>ROUND(I117*H117,2)</f>
        <v>0</v>
      </c>
      <c r="R117" s="217">
        <f>ROUND(J117*H117,2)</f>
        <v>0</v>
      </c>
      <c r="S117" s="85"/>
      <c r="T117" s="218">
        <f>S117*H117</f>
        <v>0</v>
      </c>
      <c r="U117" s="218">
        <v>0</v>
      </c>
      <c r="V117" s="218">
        <f>U117*H117</f>
        <v>0</v>
      </c>
      <c r="W117" s="218">
        <v>0</v>
      </c>
      <c r="X117" s="219">
        <f>W117*H117</f>
        <v>0</v>
      </c>
      <c r="Y117" s="39"/>
      <c r="Z117" s="39"/>
      <c r="AA117" s="39"/>
      <c r="AB117" s="39"/>
      <c r="AC117" s="39"/>
      <c r="AD117" s="39"/>
      <c r="AE117" s="39"/>
      <c r="AR117" s="220" t="s">
        <v>471</v>
      </c>
      <c r="AT117" s="220" t="s">
        <v>130</v>
      </c>
      <c r="AU117" s="220" t="s">
        <v>81</v>
      </c>
      <c r="AY117" s="18" t="s">
        <v>128</v>
      </c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18" t="s">
        <v>79</v>
      </c>
      <c r="BK117" s="221">
        <f>ROUND(P117*H117,2)</f>
        <v>0</v>
      </c>
      <c r="BL117" s="18" t="s">
        <v>471</v>
      </c>
      <c r="BM117" s="220" t="s">
        <v>507</v>
      </c>
    </row>
    <row r="118" s="2" customFormat="1">
      <c r="A118" s="39"/>
      <c r="B118" s="40"/>
      <c r="C118" s="41"/>
      <c r="D118" s="222" t="s">
        <v>137</v>
      </c>
      <c r="E118" s="41"/>
      <c r="F118" s="223" t="s">
        <v>506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81</v>
      </c>
    </row>
    <row r="119" s="2" customFormat="1">
      <c r="A119" s="39"/>
      <c r="B119" s="40"/>
      <c r="C119" s="41"/>
      <c r="D119" s="227" t="s">
        <v>139</v>
      </c>
      <c r="E119" s="41"/>
      <c r="F119" s="228" t="s">
        <v>508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139</v>
      </c>
      <c r="AU119" s="18" t="s">
        <v>81</v>
      </c>
    </row>
    <row r="120" s="12" customFormat="1" ht="22.8" customHeight="1">
      <c r="A120" s="12"/>
      <c r="B120" s="191"/>
      <c r="C120" s="192"/>
      <c r="D120" s="193" t="s">
        <v>70</v>
      </c>
      <c r="E120" s="206" t="s">
        <v>509</v>
      </c>
      <c r="F120" s="206" t="s">
        <v>510</v>
      </c>
      <c r="G120" s="192"/>
      <c r="H120" s="192"/>
      <c r="I120" s="195"/>
      <c r="J120" s="195"/>
      <c r="K120" s="207">
        <f>BK120</f>
        <v>0</v>
      </c>
      <c r="L120" s="192"/>
      <c r="M120" s="197"/>
      <c r="N120" s="198"/>
      <c r="O120" s="199"/>
      <c r="P120" s="199"/>
      <c r="Q120" s="200">
        <f>SUM(Q121:Q127)</f>
        <v>0</v>
      </c>
      <c r="R120" s="200">
        <f>SUM(R121:R127)</f>
        <v>0</v>
      </c>
      <c r="S120" s="199"/>
      <c r="T120" s="201">
        <f>SUM(T121:T127)</f>
        <v>0</v>
      </c>
      <c r="U120" s="199"/>
      <c r="V120" s="201">
        <f>SUM(V121:V127)</f>
        <v>0</v>
      </c>
      <c r="W120" s="199"/>
      <c r="X120" s="202">
        <f>SUM(X121:X127)</f>
        <v>0</v>
      </c>
      <c r="Y120" s="12"/>
      <c r="Z120" s="12"/>
      <c r="AA120" s="12"/>
      <c r="AB120" s="12"/>
      <c r="AC120" s="12"/>
      <c r="AD120" s="12"/>
      <c r="AE120" s="12"/>
      <c r="AR120" s="203" t="s">
        <v>157</v>
      </c>
      <c r="AT120" s="204" t="s">
        <v>70</v>
      </c>
      <c r="AU120" s="204" t="s">
        <v>79</v>
      </c>
      <c r="AY120" s="203" t="s">
        <v>128</v>
      </c>
      <c r="BK120" s="205">
        <f>SUM(BK121:BK127)</f>
        <v>0</v>
      </c>
    </row>
    <row r="121" s="2" customFormat="1" ht="24.15" customHeight="1">
      <c r="A121" s="39"/>
      <c r="B121" s="40"/>
      <c r="C121" s="208" t="s">
        <v>187</v>
      </c>
      <c r="D121" s="208" t="s">
        <v>130</v>
      </c>
      <c r="E121" s="209" t="s">
        <v>511</v>
      </c>
      <c r="F121" s="210" t="s">
        <v>512</v>
      </c>
      <c r="G121" s="211" t="s">
        <v>469</v>
      </c>
      <c r="H121" s="212">
        <v>1</v>
      </c>
      <c r="I121" s="213"/>
      <c r="J121" s="213"/>
      <c r="K121" s="214">
        <f>ROUND(P121*H121,2)</f>
        <v>0</v>
      </c>
      <c r="L121" s="210" t="s">
        <v>470</v>
      </c>
      <c r="M121" s="45"/>
      <c r="N121" s="215" t="s">
        <v>20</v>
      </c>
      <c r="O121" s="216" t="s">
        <v>40</v>
      </c>
      <c r="P121" s="217">
        <f>I121+J121</f>
        <v>0</v>
      </c>
      <c r="Q121" s="217">
        <f>ROUND(I121*H121,2)</f>
        <v>0</v>
      </c>
      <c r="R121" s="217">
        <f>ROUND(J121*H121,2)</f>
        <v>0</v>
      </c>
      <c r="S121" s="85"/>
      <c r="T121" s="218">
        <f>S121*H121</f>
        <v>0</v>
      </c>
      <c r="U121" s="218">
        <v>0</v>
      </c>
      <c r="V121" s="218">
        <f>U121*H121</f>
        <v>0</v>
      </c>
      <c r="W121" s="218">
        <v>0</v>
      </c>
      <c r="X121" s="219">
        <f>W121*H121</f>
        <v>0</v>
      </c>
      <c r="Y121" s="39"/>
      <c r="Z121" s="39"/>
      <c r="AA121" s="39"/>
      <c r="AB121" s="39"/>
      <c r="AC121" s="39"/>
      <c r="AD121" s="39"/>
      <c r="AE121" s="39"/>
      <c r="AR121" s="220" t="s">
        <v>471</v>
      </c>
      <c r="AT121" s="220" t="s">
        <v>130</v>
      </c>
      <c r="AU121" s="220" t="s">
        <v>81</v>
      </c>
      <c r="AY121" s="18" t="s">
        <v>128</v>
      </c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18" t="s">
        <v>79</v>
      </c>
      <c r="BK121" s="221">
        <f>ROUND(P121*H121,2)</f>
        <v>0</v>
      </c>
      <c r="BL121" s="18" t="s">
        <v>471</v>
      </c>
      <c r="BM121" s="220" t="s">
        <v>513</v>
      </c>
    </row>
    <row r="122" s="2" customFormat="1">
      <c r="A122" s="39"/>
      <c r="B122" s="40"/>
      <c r="C122" s="41"/>
      <c r="D122" s="222" t="s">
        <v>137</v>
      </c>
      <c r="E122" s="41"/>
      <c r="F122" s="223" t="s">
        <v>512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81</v>
      </c>
    </row>
    <row r="123" s="2" customFormat="1">
      <c r="A123" s="39"/>
      <c r="B123" s="40"/>
      <c r="C123" s="41"/>
      <c r="D123" s="227" t="s">
        <v>139</v>
      </c>
      <c r="E123" s="41"/>
      <c r="F123" s="228" t="s">
        <v>514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139</v>
      </c>
      <c r="AU123" s="18" t="s">
        <v>81</v>
      </c>
    </row>
    <row r="124" s="2" customFormat="1">
      <c r="A124" s="39"/>
      <c r="B124" s="40"/>
      <c r="C124" s="41"/>
      <c r="D124" s="222" t="s">
        <v>255</v>
      </c>
      <c r="E124" s="41"/>
      <c r="F124" s="261" t="s">
        <v>515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255</v>
      </c>
      <c r="AU124" s="18" t="s">
        <v>81</v>
      </c>
    </row>
    <row r="125" s="2" customFormat="1" ht="24.15" customHeight="1">
      <c r="A125" s="39"/>
      <c r="B125" s="40"/>
      <c r="C125" s="208" t="s">
        <v>194</v>
      </c>
      <c r="D125" s="208" t="s">
        <v>130</v>
      </c>
      <c r="E125" s="209" t="s">
        <v>516</v>
      </c>
      <c r="F125" s="210" t="s">
        <v>517</v>
      </c>
      <c r="G125" s="211" t="s">
        <v>469</v>
      </c>
      <c r="H125" s="212">
        <v>1</v>
      </c>
      <c r="I125" s="213"/>
      <c r="J125" s="213"/>
      <c r="K125" s="214">
        <f>ROUND(P125*H125,2)</f>
        <v>0</v>
      </c>
      <c r="L125" s="210" t="s">
        <v>470</v>
      </c>
      <c r="M125" s="45"/>
      <c r="N125" s="215" t="s">
        <v>20</v>
      </c>
      <c r="O125" s="216" t="s">
        <v>40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85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9">
        <f>W125*H125</f>
        <v>0</v>
      </c>
      <c r="Y125" s="39"/>
      <c r="Z125" s="39"/>
      <c r="AA125" s="39"/>
      <c r="AB125" s="39"/>
      <c r="AC125" s="39"/>
      <c r="AD125" s="39"/>
      <c r="AE125" s="39"/>
      <c r="AR125" s="220" t="s">
        <v>471</v>
      </c>
      <c r="AT125" s="220" t="s">
        <v>130</v>
      </c>
      <c r="AU125" s="220" t="s">
        <v>81</v>
      </c>
      <c r="AY125" s="18" t="s">
        <v>128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8" t="s">
        <v>79</v>
      </c>
      <c r="BK125" s="221">
        <f>ROUND(P125*H125,2)</f>
        <v>0</v>
      </c>
      <c r="BL125" s="18" t="s">
        <v>471</v>
      </c>
      <c r="BM125" s="220" t="s">
        <v>518</v>
      </c>
    </row>
    <row r="126" s="2" customFormat="1">
      <c r="A126" s="39"/>
      <c r="B126" s="40"/>
      <c r="C126" s="41"/>
      <c r="D126" s="222" t="s">
        <v>137</v>
      </c>
      <c r="E126" s="41"/>
      <c r="F126" s="223" t="s">
        <v>517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81</v>
      </c>
    </row>
    <row r="127" s="2" customFormat="1">
      <c r="A127" s="39"/>
      <c r="B127" s="40"/>
      <c r="C127" s="41"/>
      <c r="D127" s="227" t="s">
        <v>139</v>
      </c>
      <c r="E127" s="41"/>
      <c r="F127" s="228" t="s">
        <v>519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81</v>
      </c>
    </row>
    <row r="128" s="12" customFormat="1" ht="22.8" customHeight="1">
      <c r="A128" s="12"/>
      <c r="B128" s="191"/>
      <c r="C128" s="192"/>
      <c r="D128" s="193" t="s">
        <v>70</v>
      </c>
      <c r="E128" s="206" t="s">
        <v>520</v>
      </c>
      <c r="F128" s="206" t="s">
        <v>521</v>
      </c>
      <c r="G128" s="192"/>
      <c r="H128" s="192"/>
      <c r="I128" s="195"/>
      <c r="J128" s="195"/>
      <c r="K128" s="207">
        <f>BK128</f>
        <v>0</v>
      </c>
      <c r="L128" s="192"/>
      <c r="M128" s="197"/>
      <c r="N128" s="198"/>
      <c r="O128" s="199"/>
      <c r="P128" s="199"/>
      <c r="Q128" s="200">
        <f>SUM(Q129:Q136)</f>
        <v>0</v>
      </c>
      <c r="R128" s="200">
        <f>SUM(R129:R136)</f>
        <v>0</v>
      </c>
      <c r="S128" s="199"/>
      <c r="T128" s="201">
        <f>SUM(T129:T136)</f>
        <v>0</v>
      </c>
      <c r="U128" s="199"/>
      <c r="V128" s="201">
        <f>SUM(V129:V136)</f>
        <v>0</v>
      </c>
      <c r="W128" s="199"/>
      <c r="X128" s="202">
        <f>SUM(X129:X136)</f>
        <v>0</v>
      </c>
      <c r="Y128" s="12"/>
      <c r="Z128" s="12"/>
      <c r="AA128" s="12"/>
      <c r="AB128" s="12"/>
      <c r="AC128" s="12"/>
      <c r="AD128" s="12"/>
      <c r="AE128" s="12"/>
      <c r="AR128" s="203" t="s">
        <v>157</v>
      </c>
      <c r="AT128" s="204" t="s">
        <v>70</v>
      </c>
      <c r="AU128" s="204" t="s">
        <v>79</v>
      </c>
      <c r="AY128" s="203" t="s">
        <v>128</v>
      </c>
      <c r="BK128" s="205">
        <f>SUM(BK129:BK136)</f>
        <v>0</v>
      </c>
    </row>
    <row r="129" s="2" customFormat="1" ht="24.15" customHeight="1">
      <c r="A129" s="39"/>
      <c r="B129" s="40"/>
      <c r="C129" s="208" t="s">
        <v>522</v>
      </c>
      <c r="D129" s="208" t="s">
        <v>130</v>
      </c>
      <c r="E129" s="209" t="s">
        <v>523</v>
      </c>
      <c r="F129" s="210" t="s">
        <v>524</v>
      </c>
      <c r="G129" s="211" t="s">
        <v>469</v>
      </c>
      <c r="H129" s="212">
        <v>1</v>
      </c>
      <c r="I129" s="213"/>
      <c r="J129" s="213"/>
      <c r="K129" s="214">
        <f>ROUND(P129*H129,2)</f>
        <v>0</v>
      </c>
      <c r="L129" s="210" t="s">
        <v>470</v>
      </c>
      <c r="M129" s="45"/>
      <c r="N129" s="215" t="s">
        <v>20</v>
      </c>
      <c r="O129" s="216" t="s">
        <v>40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85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9">
        <f>W129*H129</f>
        <v>0</v>
      </c>
      <c r="Y129" s="39"/>
      <c r="Z129" s="39"/>
      <c r="AA129" s="39"/>
      <c r="AB129" s="39"/>
      <c r="AC129" s="39"/>
      <c r="AD129" s="39"/>
      <c r="AE129" s="39"/>
      <c r="AR129" s="220" t="s">
        <v>471</v>
      </c>
      <c r="AT129" s="220" t="s">
        <v>130</v>
      </c>
      <c r="AU129" s="220" t="s">
        <v>81</v>
      </c>
      <c r="AY129" s="18" t="s">
        <v>128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8" t="s">
        <v>79</v>
      </c>
      <c r="BK129" s="221">
        <f>ROUND(P129*H129,2)</f>
        <v>0</v>
      </c>
      <c r="BL129" s="18" t="s">
        <v>471</v>
      </c>
      <c r="BM129" s="220" t="s">
        <v>525</v>
      </c>
    </row>
    <row r="130" s="2" customFormat="1">
      <c r="A130" s="39"/>
      <c r="B130" s="40"/>
      <c r="C130" s="41"/>
      <c r="D130" s="222" t="s">
        <v>137</v>
      </c>
      <c r="E130" s="41"/>
      <c r="F130" s="223" t="s">
        <v>524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81</v>
      </c>
    </row>
    <row r="131" s="2" customFormat="1">
      <c r="A131" s="39"/>
      <c r="B131" s="40"/>
      <c r="C131" s="41"/>
      <c r="D131" s="227" t="s">
        <v>139</v>
      </c>
      <c r="E131" s="41"/>
      <c r="F131" s="228" t="s">
        <v>526</v>
      </c>
      <c r="G131" s="41"/>
      <c r="H131" s="41"/>
      <c r="I131" s="224"/>
      <c r="J131" s="224"/>
      <c r="K131" s="41"/>
      <c r="L131" s="41"/>
      <c r="M131" s="45"/>
      <c r="N131" s="225"/>
      <c r="O131" s="226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81</v>
      </c>
    </row>
    <row r="132" s="2" customFormat="1">
      <c r="A132" s="39"/>
      <c r="B132" s="40"/>
      <c r="C132" s="41"/>
      <c r="D132" s="222" t="s">
        <v>255</v>
      </c>
      <c r="E132" s="41"/>
      <c r="F132" s="261" t="s">
        <v>527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255</v>
      </c>
      <c r="AU132" s="18" t="s">
        <v>81</v>
      </c>
    </row>
    <row r="133" s="2" customFormat="1" ht="24.15" customHeight="1">
      <c r="A133" s="39"/>
      <c r="B133" s="40"/>
      <c r="C133" s="208" t="s">
        <v>9</v>
      </c>
      <c r="D133" s="208" t="s">
        <v>130</v>
      </c>
      <c r="E133" s="209" t="s">
        <v>528</v>
      </c>
      <c r="F133" s="210" t="s">
        <v>529</v>
      </c>
      <c r="G133" s="211" t="s">
        <v>469</v>
      </c>
      <c r="H133" s="212">
        <v>1</v>
      </c>
      <c r="I133" s="213"/>
      <c r="J133" s="213"/>
      <c r="K133" s="214">
        <f>ROUND(P133*H133,2)</f>
        <v>0</v>
      </c>
      <c r="L133" s="210" t="s">
        <v>470</v>
      </c>
      <c r="M133" s="45"/>
      <c r="N133" s="215" t="s">
        <v>20</v>
      </c>
      <c r="O133" s="216" t="s">
        <v>40</v>
      </c>
      <c r="P133" s="217">
        <f>I133+J133</f>
        <v>0</v>
      </c>
      <c r="Q133" s="217">
        <f>ROUND(I133*H133,2)</f>
        <v>0</v>
      </c>
      <c r="R133" s="217">
        <f>ROUND(J133*H133,2)</f>
        <v>0</v>
      </c>
      <c r="S133" s="85"/>
      <c r="T133" s="218">
        <f>S133*H133</f>
        <v>0</v>
      </c>
      <c r="U133" s="218">
        <v>0</v>
      </c>
      <c r="V133" s="218">
        <f>U133*H133</f>
        <v>0</v>
      </c>
      <c r="W133" s="218">
        <v>0</v>
      </c>
      <c r="X133" s="219">
        <f>W133*H133</f>
        <v>0</v>
      </c>
      <c r="Y133" s="39"/>
      <c r="Z133" s="39"/>
      <c r="AA133" s="39"/>
      <c r="AB133" s="39"/>
      <c r="AC133" s="39"/>
      <c r="AD133" s="39"/>
      <c r="AE133" s="39"/>
      <c r="AR133" s="220" t="s">
        <v>471</v>
      </c>
      <c r="AT133" s="220" t="s">
        <v>130</v>
      </c>
      <c r="AU133" s="220" t="s">
        <v>81</v>
      </c>
      <c r="AY133" s="18" t="s">
        <v>128</v>
      </c>
      <c r="BE133" s="221">
        <f>IF(O133="základní",K133,0)</f>
        <v>0</v>
      </c>
      <c r="BF133" s="221">
        <f>IF(O133="snížená",K133,0)</f>
        <v>0</v>
      </c>
      <c r="BG133" s="221">
        <f>IF(O133="zákl. přenesená",K133,0)</f>
        <v>0</v>
      </c>
      <c r="BH133" s="221">
        <f>IF(O133="sníž. přenesená",K133,0)</f>
        <v>0</v>
      </c>
      <c r="BI133" s="221">
        <f>IF(O133="nulová",K133,0)</f>
        <v>0</v>
      </c>
      <c r="BJ133" s="18" t="s">
        <v>79</v>
      </c>
      <c r="BK133" s="221">
        <f>ROUND(P133*H133,2)</f>
        <v>0</v>
      </c>
      <c r="BL133" s="18" t="s">
        <v>471</v>
      </c>
      <c r="BM133" s="220" t="s">
        <v>530</v>
      </c>
    </row>
    <row r="134" s="2" customFormat="1">
      <c r="A134" s="39"/>
      <c r="B134" s="40"/>
      <c r="C134" s="41"/>
      <c r="D134" s="222" t="s">
        <v>137</v>
      </c>
      <c r="E134" s="41"/>
      <c r="F134" s="223" t="s">
        <v>529</v>
      </c>
      <c r="G134" s="41"/>
      <c r="H134" s="41"/>
      <c r="I134" s="224"/>
      <c r="J134" s="224"/>
      <c r="K134" s="41"/>
      <c r="L134" s="41"/>
      <c r="M134" s="45"/>
      <c r="N134" s="225"/>
      <c r="O134" s="226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137</v>
      </c>
      <c r="AU134" s="18" t="s">
        <v>81</v>
      </c>
    </row>
    <row r="135" s="2" customFormat="1">
      <c r="A135" s="39"/>
      <c r="B135" s="40"/>
      <c r="C135" s="41"/>
      <c r="D135" s="227" t="s">
        <v>139</v>
      </c>
      <c r="E135" s="41"/>
      <c r="F135" s="228" t="s">
        <v>531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81</v>
      </c>
    </row>
    <row r="136" s="2" customFormat="1">
      <c r="A136" s="39"/>
      <c r="B136" s="40"/>
      <c r="C136" s="41"/>
      <c r="D136" s="222" t="s">
        <v>255</v>
      </c>
      <c r="E136" s="41"/>
      <c r="F136" s="261" t="s">
        <v>532</v>
      </c>
      <c r="G136" s="41"/>
      <c r="H136" s="41"/>
      <c r="I136" s="224"/>
      <c r="J136" s="224"/>
      <c r="K136" s="41"/>
      <c r="L136" s="41"/>
      <c r="M136" s="45"/>
      <c r="N136" s="262"/>
      <c r="O136" s="263"/>
      <c r="P136" s="264"/>
      <c r="Q136" s="264"/>
      <c r="R136" s="264"/>
      <c r="S136" s="264"/>
      <c r="T136" s="264"/>
      <c r="U136" s="264"/>
      <c r="V136" s="264"/>
      <c r="W136" s="264"/>
      <c r="X136" s="265"/>
      <c r="Y136" s="39"/>
      <c r="Z136" s="39"/>
      <c r="AA136" s="39"/>
      <c r="AB136" s="39"/>
      <c r="AC136" s="39"/>
      <c r="AD136" s="39"/>
      <c r="AE136" s="39"/>
      <c r="AT136" s="18" t="s">
        <v>255</v>
      </c>
      <c r="AU136" s="18" t="s">
        <v>81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45"/>
      <c r="N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3ckHJZaC1QTPjcri+TJaP1E2OpyzTlDnPsVMVQbmlzl8p1Al4gTnJLWcW2GmvdkV3n0QAwbvStaGlEcOviiXLA==" hashValue="87fEqc1H3QNja4l/5bsJuj0BVLvgNi9+ySBtPpYvUliroQU5vOmofZ1rfn39mwwdWS8rsg4vKITRLivlZiOaVw==" algorithmName="SHA-512" password="CC35"/>
  <autoFilter ref="C86:L136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2" r:id="rId1" display="https://podminky.urs.cz/item/CS_URS_2023_02/011324000"/>
    <hyperlink ref="F96" r:id="rId2" display="https://podminky.urs.cz/item/CS_URS_2023_02/012103000"/>
    <hyperlink ref="F100" r:id="rId3" display="https://podminky.urs.cz/item/CS_URS_2023_02/012203000"/>
    <hyperlink ref="F103" r:id="rId4" display="https://podminky.urs.cz/item/CS_URS_2023_02/012303000"/>
    <hyperlink ref="F107" r:id="rId5" display="https://podminky.urs.cz/item/CS_URS_2023_02/013254000"/>
    <hyperlink ref="F111" r:id="rId6" display="https://podminky.urs.cz/item/CS_URS_2023_02/030001000"/>
    <hyperlink ref="F115" r:id="rId7" display="https://podminky.urs.cz/item/CS_URS_2023_02/041903000"/>
    <hyperlink ref="F119" r:id="rId8" display="https://podminky.urs.cz/item/CS_URS_2023_02/043002000"/>
    <hyperlink ref="F123" r:id="rId9" display="https://podminky.urs.cz/item/CS_URS_2023_02/072002000"/>
    <hyperlink ref="F127" r:id="rId10" display="https://podminky.urs.cz/item/CS_URS_2023_02/072103011"/>
    <hyperlink ref="F131" r:id="rId11" display="https://podminky.urs.cz/item/CS_URS_2023_02/049103000"/>
    <hyperlink ref="F135" r:id="rId12" display="https://podminky.urs.cz/item/CS_URS_2023_02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533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534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535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536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537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538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539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540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541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542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543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544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545</v>
      </c>
      <c r="F19" s="277" t="s">
        <v>546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547</v>
      </c>
      <c r="F20" s="277" t="s">
        <v>548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549</v>
      </c>
      <c r="F21" s="277" t="s">
        <v>550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551</v>
      </c>
      <c r="F22" s="277" t="s">
        <v>552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553</v>
      </c>
      <c r="F23" s="277" t="s">
        <v>554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555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556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557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558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559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560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561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562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563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110</v>
      </c>
      <c r="F36" s="277"/>
      <c r="G36" s="277" t="s">
        <v>564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565</v>
      </c>
      <c r="F37" s="277"/>
      <c r="G37" s="277" t="s">
        <v>566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50</v>
      </c>
      <c r="F38" s="277"/>
      <c r="G38" s="277" t="s">
        <v>567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51</v>
      </c>
      <c r="F39" s="277"/>
      <c r="G39" s="277" t="s">
        <v>568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111</v>
      </c>
      <c r="F40" s="277"/>
      <c r="G40" s="277" t="s">
        <v>569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112</v>
      </c>
      <c r="F41" s="277"/>
      <c r="G41" s="277" t="s">
        <v>570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571</v>
      </c>
      <c r="F42" s="277"/>
      <c r="G42" s="277" t="s">
        <v>572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573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574</v>
      </c>
      <c r="F44" s="277"/>
      <c r="G44" s="277" t="s">
        <v>575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115</v>
      </c>
      <c r="F45" s="277"/>
      <c r="G45" s="277" t="s">
        <v>576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577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578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579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580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581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582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583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584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585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586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587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588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589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590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591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592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593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594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595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596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597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598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599</v>
      </c>
      <c r="D76" s="295"/>
      <c r="E76" s="295"/>
      <c r="F76" s="295" t="s">
        <v>600</v>
      </c>
      <c r="G76" s="296"/>
      <c r="H76" s="295" t="s">
        <v>51</v>
      </c>
      <c r="I76" s="295" t="s">
        <v>54</v>
      </c>
      <c r="J76" s="295" t="s">
        <v>601</v>
      </c>
      <c r="K76" s="294"/>
    </row>
    <row r="77" s="1" customFormat="1" ht="17.25" customHeight="1">
      <c r="B77" s="292"/>
      <c r="C77" s="297" t="s">
        <v>602</v>
      </c>
      <c r="D77" s="297"/>
      <c r="E77" s="297"/>
      <c r="F77" s="298" t="s">
        <v>603</v>
      </c>
      <c r="G77" s="299"/>
      <c r="H77" s="297"/>
      <c r="I77" s="297"/>
      <c r="J77" s="297" t="s">
        <v>604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50</v>
      </c>
      <c r="D79" s="302"/>
      <c r="E79" s="302"/>
      <c r="F79" s="303" t="s">
        <v>605</v>
      </c>
      <c r="G79" s="304"/>
      <c r="H79" s="280" t="s">
        <v>606</v>
      </c>
      <c r="I79" s="280" t="s">
        <v>607</v>
      </c>
      <c r="J79" s="280">
        <v>20</v>
      </c>
      <c r="K79" s="294"/>
    </row>
    <row r="80" s="1" customFormat="1" ht="15" customHeight="1">
      <c r="B80" s="292"/>
      <c r="C80" s="280" t="s">
        <v>608</v>
      </c>
      <c r="D80" s="280"/>
      <c r="E80" s="280"/>
      <c r="F80" s="303" t="s">
        <v>605</v>
      </c>
      <c r="G80" s="304"/>
      <c r="H80" s="280" t="s">
        <v>609</v>
      </c>
      <c r="I80" s="280" t="s">
        <v>607</v>
      </c>
      <c r="J80" s="280">
        <v>120</v>
      </c>
      <c r="K80" s="294"/>
    </row>
    <row r="81" s="1" customFormat="1" ht="15" customHeight="1">
      <c r="B81" s="305"/>
      <c r="C81" s="280" t="s">
        <v>610</v>
      </c>
      <c r="D81" s="280"/>
      <c r="E81" s="280"/>
      <c r="F81" s="303" t="s">
        <v>611</v>
      </c>
      <c r="G81" s="304"/>
      <c r="H81" s="280" t="s">
        <v>612</v>
      </c>
      <c r="I81" s="280" t="s">
        <v>607</v>
      </c>
      <c r="J81" s="280">
        <v>50</v>
      </c>
      <c r="K81" s="294"/>
    </row>
    <row r="82" s="1" customFormat="1" ht="15" customHeight="1">
      <c r="B82" s="305"/>
      <c r="C82" s="280" t="s">
        <v>613</v>
      </c>
      <c r="D82" s="280"/>
      <c r="E82" s="280"/>
      <c r="F82" s="303" t="s">
        <v>605</v>
      </c>
      <c r="G82" s="304"/>
      <c r="H82" s="280" t="s">
        <v>614</v>
      </c>
      <c r="I82" s="280" t="s">
        <v>615</v>
      </c>
      <c r="J82" s="280"/>
      <c r="K82" s="294"/>
    </row>
    <row r="83" s="1" customFormat="1" ht="15" customHeight="1">
      <c r="B83" s="305"/>
      <c r="C83" s="306" t="s">
        <v>616</v>
      </c>
      <c r="D83" s="306"/>
      <c r="E83" s="306"/>
      <c r="F83" s="307" t="s">
        <v>611</v>
      </c>
      <c r="G83" s="306"/>
      <c r="H83" s="306" t="s">
        <v>617</v>
      </c>
      <c r="I83" s="306" t="s">
        <v>607</v>
      </c>
      <c r="J83" s="306">
        <v>15</v>
      </c>
      <c r="K83" s="294"/>
    </row>
    <row r="84" s="1" customFormat="1" ht="15" customHeight="1">
      <c r="B84" s="305"/>
      <c r="C84" s="306" t="s">
        <v>618</v>
      </c>
      <c r="D84" s="306"/>
      <c r="E84" s="306"/>
      <c r="F84" s="307" t="s">
        <v>611</v>
      </c>
      <c r="G84" s="306"/>
      <c r="H84" s="306" t="s">
        <v>619</v>
      </c>
      <c r="I84" s="306" t="s">
        <v>607</v>
      </c>
      <c r="J84" s="306">
        <v>15</v>
      </c>
      <c r="K84" s="294"/>
    </row>
    <row r="85" s="1" customFormat="1" ht="15" customHeight="1">
      <c r="B85" s="305"/>
      <c r="C85" s="306" t="s">
        <v>620</v>
      </c>
      <c r="D85" s="306"/>
      <c r="E85" s="306"/>
      <c r="F85" s="307" t="s">
        <v>611</v>
      </c>
      <c r="G85" s="306"/>
      <c r="H85" s="306" t="s">
        <v>621</v>
      </c>
      <c r="I85" s="306" t="s">
        <v>607</v>
      </c>
      <c r="J85" s="306">
        <v>20</v>
      </c>
      <c r="K85" s="294"/>
    </row>
    <row r="86" s="1" customFormat="1" ht="15" customHeight="1">
      <c r="B86" s="305"/>
      <c r="C86" s="306" t="s">
        <v>622</v>
      </c>
      <c r="D86" s="306"/>
      <c r="E86" s="306"/>
      <c r="F86" s="307" t="s">
        <v>611</v>
      </c>
      <c r="G86" s="306"/>
      <c r="H86" s="306" t="s">
        <v>623</v>
      </c>
      <c r="I86" s="306" t="s">
        <v>607</v>
      </c>
      <c r="J86" s="306">
        <v>20</v>
      </c>
      <c r="K86" s="294"/>
    </row>
    <row r="87" s="1" customFormat="1" ht="15" customHeight="1">
      <c r="B87" s="305"/>
      <c r="C87" s="280" t="s">
        <v>624</v>
      </c>
      <c r="D87" s="280"/>
      <c r="E87" s="280"/>
      <c r="F87" s="303" t="s">
        <v>611</v>
      </c>
      <c r="G87" s="304"/>
      <c r="H87" s="280" t="s">
        <v>625</v>
      </c>
      <c r="I87" s="280" t="s">
        <v>607</v>
      </c>
      <c r="J87" s="280">
        <v>50</v>
      </c>
      <c r="K87" s="294"/>
    </row>
    <row r="88" s="1" customFormat="1" ht="15" customHeight="1">
      <c r="B88" s="305"/>
      <c r="C88" s="280" t="s">
        <v>626</v>
      </c>
      <c r="D88" s="280"/>
      <c r="E88" s="280"/>
      <c r="F88" s="303" t="s">
        <v>611</v>
      </c>
      <c r="G88" s="304"/>
      <c r="H88" s="280" t="s">
        <v>627</v>
      </c>
      <c r="I88" s="280" t="s">
        <v>607</v>
      </c>
      <c r="J88" s="280">
        <v>20</v>
      </c>
      <c r="K88" s="294"/>
    </row>
    <row r="89" s="1" customFormat="1" ht="15" customHeight="1">
      <c r="B89" s="305"/>
      <c r="C89" s="280" t="s">
        <v>628</v>
      </c>
      <c r="D89" s="280"/>
      <c r="E89" s="280"/>
      <c r="F89" s="303" t="s">
        <v>611</v>
      </c>
      <c r="G89" s="304"/>
      <c r="H89" s="280" t="s">
        <v>629</v>
      </c>
      <c r="I89" s="280" t="s">
        <v>607</v>
      </c>
      <c r="J89" s="280">
        <v>20</v>
      </c>
      <c r="K89" s="294"/>
    </row>
    <row r="90" s="1" customFormat="1" ht="15" customHeight="1">
      <c r="B90" s="305"/>
      <c r="C90" s="280" t="s">
        <v>630</v>
      </c>
      <c r="D90" s="280"/>
      <c r="E90" s="280"/>
      <c r="F90" s="303" t="s">
        <v>611</v>
      </c>
      <c r="G90" s="304"/>
      <c r="H90" s="280" t="s">
        <v>631</v>
      </c>
      <c r="I90" s="280" t="s">
        <v>607</v>
      </c>
      <c r="J90" s="280">
        <v>50</v>
      </c>
      <c r="K90" s="294"/>
    </row>
    <row r="91" s="1" customFormat="1" ht="15" customHeight="1">
      <c r="B91" s="305"/>
      <c r="C91" s="280" t="s">
        <v>632</v>
      </c>
      <c r="D91" s="280"/>
      <c r="E91" s="280"/>
      <c r="F91" s="303" t="s">
        <v>611</v>
      </c>
      <c r="G91" s="304"/>
      <c r="H91" s="280" t="s">
        <v>632</v>
      </c>
      <c r="I91" s="280" t="s">
        <v>607</v>
      </c>
      <c r="J91" s="280">
        <v>50</v>
      </c>
      <c r="K91" s="294"/>
    </row>
    <row r="92" s="1" customFormat="1" ht="15" customHeight="1">
      <c r="B92" s="305"/>
      <c r="C92" s="280" t="s">
        <v>633</v>
      </c>
      <c r="D92" s="280"/>
      <c r="E92" s="280"/>
      <c r="F92" s="303" t="s">
        <v>611</v>
      </c>
      <c r="G92" s="304"/>
      <c r="H92" s="280" t="s">
        <v>634</v>
      </c>
      <c r="I92" s="280" t="s">
        <v>607</v>
      </c>
      <c r="J92" s="280">
        <v>255</v>
      </c>
      <c r="K92" s="294"/>
    </row>
    <row r="93" s="1" customFormat="1" ht="15" customHeight="1">
      <c r="B93" s="305"/>
      <c r="C93" s="280" t="s">
        <v>635</v>
      </c>
      <c r="D93" s="280"/>
      <c r="E93" s="280"/>
      <c r="F93" s="303" t="s">
        <v>605</v>
      </c>
      <c r="G93" s="304"/>
      <c r="H93" s="280" t="s">
        <v>636</v>
      </c>
      <c r="I93" s="280" t="s">
        <v>637</v>
      </c>
      <c r="J93" s="280"/>
      <c r="K93" s="294"/>
    </row>
    <row r="94" s="1" customFormat="1" ht="15" customHeight="1">
      <c r="B94" s="305"/>
      <c r="C94" s="280" t="s">
        <v>638</v>
      </c>
      <c r="D94" s="280"/>
      <c r="E94" s="280"/>
      <c r="F94" s="303" t="s">
        <v>605</v>
      </c>
      <c r="G94" s="304"/>
      <c r="H94" s="280" t="s">
        <v>639</v>
      </c>
      <c r="I94" s="280" t="s">
        <v>640</v>
      </c>
      <c r="J94" s="280"/>
      <c r="K94" s="294"/>
    </row>
    <row r="95" s="1" customFormat="1" ht="15" customHeight="1">
      <c r="B95" s="305"/>
      <c r="C95" s="280" t="s">
        <v>641</v>
      </c>
      <c r="D95" s="280"/>
      <c r="E95" s="280"/>
      <c r="F95" s="303" t="s">
        <v>605</v>
      </c>
      <c r="G95" s="304"/>
      <c r="H95" s="280" t="s">
        <v>641</v>
      </c>
      <c r="I95" s="280" t="s">
        <v>640</v>
      </c>
      <c r="J95" s="280"/>
      <c r="K95" s="294"/>
    </row>
    <row r="96" s="1" customFormat="1" ht="15" customHeight="1">
      <c r="B96" s="305"/>
      <c r="C96" s="280" t="s">
        <v>35</v>
      </c>
      <c r="D96" s="280"/>
      <c r="E96" s="280"/>
      <c r="F96" s="303" t="s">
        <v>605</v>
      </c>
      <c r="G96" s="304"/>
      <c r="H96" s="280" t="s">
        <v>642</v>
      </c>
      <c r="I96" s="280" t="s">
        <v>640</v>
      </c>
      <c r="J96" s="280"/>
      <c r="K96" s="294"/>
    </row>
    <row r="97" s="1" customFormat="1" ht="15" customHeight="1">
      <c r="B97" s="305"/>
      <c r="C97" s="280" t="s">
        <v>45</v>
      </c>
      <c r="D97" s="280"/>
      <c r="E97" s="280"/>
      <c r="F97" s="303" t="s">
        <v>605</v>
      </c>
      <c r="G97" s="304"/>
      <c r="H97" s="280" t="s">
        <v>643</v>
      </c>
      <c r="I97" s="280" t="s">
        <v>640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644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599</v>
      </c>
      <c r="D103" s="295"/>
      <c r="E103" s="295"/>
      <c r="F103" s="295" t="s">
        <v>600</v>
      </c>
      <c r="G103" s="296"/>
      <c r="H103" s="295" t="s">
        <v>51</v>
      </c>
      <c r="I103" s="295" t="s">
        <v>54</v>
      </c>
      <c r="J103" s="295" t="s">
        <v>601</v>
      </c>
      <c r="K103" s="294"/>
    </row>
    <row r="104" s="1" customFormat="1" ht="17.25" customHeight="1">
      <c r="B104" s="292"/>
      <c r="C104" s="297" t="s">
        <v>602</v>
      </c>
      <c r="D104" s="297"/>
      <c r="E104" s="297"/>
      <c r="F104" s="298" t="s">
        <v>603</v>
      </c>
      <c r="G104" s="299"/>
      <c r="H104" s="297"/>
      <c r="I104" s="297"/>
      <c r="J104" s="297" t="s">
        <v>604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50</v>
      </c>
      <c r="D106" s="302"/>
      <c r="E106" s="302"/>
      <c r="F106" s="303" t="s">
        <v>605</v>
      </c>
      <c r="G106" s="280"/>
      <c r="H106" s="280" t="s">
        <v>645</v>
      </c>
      <c r="I106" s="280" t="s">
        <v>607</v>
      </c>
      <c r="J106" s="280">
        <v>20</v>
      </c>
      <c r="K106" s="294"/>
    </row>
    <row r="107" s="1" customFormat="1" ht="15" customHeight="1">
      <c r="B107" s="292"/>
      <c r="C107" s="280" t="s">
        <v>608</v>
      </c>
      <c r="D107" s="280"/>
      <c r="E107" s="280"/>
      <c r="F107" s="303" t="s">
        <v>605</v>
      </c>
      <c r="G107" s="280"/>
      <c r="H107" s="280" t="s">
        <v>645</v>
      </c>
      <c r="I107" s="280" t="s">
        <v>607</v>
      </c>
      <c r="J107" s="280">
        <v>120</v>
      </c>
      <c r="K107" s="294"/>
    </row>
    <row r="108" s="1" customFormat="1" ht="15" customHeight="1">
      <c r="B108" s="305"/>
      <c r="C108" s="280" t="s">
        <v>610</v>
      </c>
      <c r="D108" s="280"/>
      <c r="E108" s="280"/>
      <c r="F108" s="303" t="s">
        <v>611</v>
      </c>
      <c r="G108" s="280"/>
      <c r="H108" s="280" t="s">
        <v>645</v>
      </c>
      <c r="I108" s="280" t="s">
        <v>607</v>
      </c>
      <c r="J108" s="280">
        <v>50</v>
      </c>
      <c r="K108" s="294"/>
    </row>
    <row r="109" s="1" customFormat="1" ht="15" customHeight="1">
      <c r="B109" s="305"/>
      <c r="C109" s="280" t="s">
        <v>613</v>
      </c>
      <c r="D109" s="280"/>
      <c r="E109" s="280"/>
      <c r="F109" s="303" t="s">
        <v>605</v>
      </c>
      <c r="G109" s="280"/>
      <c r="H109" s="280" t="s">
        <v>645</v>
      </c>
      <c r="I109" s="280" t="s">
        <v>615</v>
      </c>
      <c r="J109" s="280"/>
      <c r="K109" s="294"/>
    </row>
    <row r="110" s="1" customFormat="1" ht="15" customHeight="1">
      <c r="B110" s="305"/>
      <c r="C110" s="280" t="s">
        <v>624</v>
      </c>
      <c r="D110" s="280"/>
      <c r="E110" s="280"/>
      <c r="F110" s="303" t="s">
        <v>611</v>
      </c>
      <c r="G110" s="280"/>
      <c r="H110" s="280" t="s">
        <v>645</v>
      </c>
      <c r="I110" s="280" t="s">
        <v>607</v>
      </c>
      <c r="J110" s="280">
        <v>50</v>
      </c>
      <c r="K110" s="294"/>
    </row>
    <row r="111" s="1" customFormat="1" ht="15" customHeight="1">
      <c r="B111" s="305"/>
      <c r="C111" s="280" t="s">
        <v>632</v>
      </c>
      <c r="D111" s="280"/>
      <c r="E111" s="280"/>
      <c r="F111" s="303" t="s">
        <v>611</v>
      </c>
      <c r="G111" s="280"/>
      <c r="H111" s="280" t="s">
        <v>645</v>
      </c>
      <c r="I111" s="280" t="s">
        <v>607</v>
      </c>
      <c r="J111" s="280">
        <v>50</v>
      </c>
      <c r="K111" s="294"/>
    </row>
    <row r="112" s="1" customFormat="1" ht="15" customHeight="1">
      <c r="B112" s="305"/>
      <c r="C112" s="280" t="s">
        <v>630</v>
      </c>
      <c r="D112" s="280"/>
      <c r="E112" s="280"/>
      <c r="F112" s="303" t="s">
        <v>611</v>
      </c>
      <c r="G112" s="280"/>
      <c r="H112" s="280" t="s">
        <v>645</v>
      </c>
      <c r="I112" s="280" t="s">
        <v>607</v>
      </c>
      <c r="J112" s="280">
        <v>50</v>
      </c>
      <c r="K112" s="294"/>
    </row>
    <row r="113" s="1" customFormat="1" ht="15" customHeight="1">
      <c r="B113" s="305"/>
      <c r="C113" s="280" t="s">
        <v>50</v>
      </c>
      <c r="D113" s="280"/>
      <c r="E113" s="280"/>
      <c r="F113" s="303" t="s">
        <v>605</v>
      </c>
      <c r="G113" s="280"/>
      <c r="H113" s="280" t="s">
        <v>646</v>
      </c>
      <c r="I113" s="280" t="s">
        <v>607</v>
      </c>
      <c r="J113" s="280">
        <v>20</v>
      </c>
      <c r="K113" s="294"/>
    </row>
    <row r="114" s="1" customFormat="1" ht="15" customHeight="1">
      <c r="B114" s="305"/>
      <c r="C114" s="280" t="s">
        <v>647</v>
      </c>
      <c r="D114" s="280"/>
      <c r="E114" s="280"/>
      <c r="F114" s="303" t="s">
        <v>605</v>
      </c>
      <c r="G114" s="280"/>
      <c r="H114" s="280" t="s">
        <v>648</v>
      </c>
      <c r="I114" s="280" t="s">
        <v>607</v>
      </c>
      <c r="J114" s="280">
        <v>120</v>
      </c>
      <c r="K114" s="294"/>
    </row>
    <row r="115" s="1" customFormat="1" ht="15" customHeight="1">
      <c r="B115" s="305"/>
      <c r="C115" s="280" t="s">
        <v>35</v>
      </c>
      <c r="D115" s="280"/>
      <c r="E115" s="280"/>
      <c r="F115" s="303" t="s">
        <v>605</v>
      </c>
      <c r="G115" s="280"/>
      <c r="H115" s="280" t="s">
        <v>649</v>
      </c>
      <c r="I115" s="280" t="s">
        <v>640</v>
      </c>
      <c r="J115" s="280"/>
      <c r="K115" s="294"/>
    </row>
    <row r="116" s="1" customFormat="1" ht="15" customHeight="1">
      <c r="B116" s="305"/>
      <c r="C116" s="280" t="s">
        <v>45</v>
      </c>
      <c r="D116" s="280"/>
      <c r="E116" s="280"/>
      <c r="F116" s="303" t="s">
        <v>605</v>
      </c>
      <c r="G116" s="280"/>
      <c r="H116" s="280" t="s">
        <v>650</v>
      </c>
      <c r="I116" s="280" t="s">
        <v>640</v>
      </c>
      <c r="J116" s="280"/>
      <c r="K116" s="294"/>
    </row>
    <row r="117" s="1" customFormat="1" ht="15" customHeight="1">
      <c r="B117" s="305"/>
      <c r="C117" s="280" t="s">
        <v>54</v>
      </c>
      <c r="D117" s="280"/>
      <c r="E117" s="280"/>
      <c r="F117" s="303" t="s">
        <v>605</v>
      </c>
      <c r="G117" s="280"/>
      <c r="H117" s="280" t="s">
        <v>651</v>
      </c>
      <c r="I117" s="280" t="s">
        <v>652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653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599</v>
      </c>
      <c r="D123" s="295"/>
      <c r="E123" s="295"/>
      <c r="F123" s="295" t="s">
        <v>600</v>
      </c>
      <c r="G123" s="296"/>
      <c r="H123" s="295" t="s">
        <v>51</v>
      </c>
      <c r="I123" s="295" t="s">
        <v>54</v>
      </c>
      <c r="J123" s="295" t="s">
        <v>601</v>
      </c>
      <c r="K123" s="324"/>
    </row>
    <row r="124" s="1" customFormat="1" ht="17.25" customHeight="1">
      <c r="B124" s="323"/>
      <c r="C124" s="297" t="s">
        <v>602</v>
      </c>
      <c r="D124" s="297"/>
      <c r="E124" s="297"/>
      <c r="F124" s="298" t="s">
        <v>603</v>
      </c>
      <c r="G124" s="299"/>
      <c r="H124" s="297"/>
      <c r="I124" s="297"/>
      <c r="J124" s="297" t="s">
        <v>604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608</v>
      </c>
      <c r="D126" s="302"/>
      <c r="E126" s="302"/>
      <c r="F126" s="303" t="s">
        <v>605</v>
      </c>
      <c r="G126" s="280"/>
      <c r="H126" s="280" t="s">
        <v>645</v>
      </c>
      <c r="I126" s="280" t="s">
        <v>607</v>
      </c>
      <c r="J126" s="280">
        <v>120</v>
      </c>
      <c r="K126" s="328"/>
    </row>
    <row r="127" s="1" customFormat="1" ht="15" customHeight="1">
      <c r="B127" s="325"/>
      <c r="C127" s="280" t="s">
        <v>654</v>
      </c>
      <c r="D127" s="280"/>
      <c r="E127" s="280"/>
      <c r="F127" s="303" t="s">
        <v>605</v>
      </c>
      <c r="G127" s="280"/>
      <c r="H127" s="280" t="s">
        <v>655</v>
      </c>
      <c r="I127" s="280" t="s">
        <v>607</v>
      </c>
      <c r="J127" s="280" t="s">
        <v>656</v>
      </c>
      <c r="K127" s="328"/>
    </row>
    <row r="128" s="1" customFormat="1" ht="15" customHeight="1">
      <c r="B128" s="325"/>
      <c r="C128" s="280" t="s">
        <v>553</v>
      </c>
      <c r="D128" s="280"/>
      <c r="E128" s="280"/>
      <c r="F128" s="303" t="s">
        <v>605</v>
      </c>
      <c r="G128" s="280"/>
      <c r="H128" s="280" t="s">
        <v>657</v>
      </c>
      <c r="I128" s="280" t="s">
        <v>607</v>
      </c>
      <c r="J128" s="280" t="s">
        <v>656</v>
      </c>
      <c r="K128" s="328"/>
    </row>
    <row r="129" s="1" customFormat="1" ht="15" customHeight="1">
      <c r="B129" s="325"/>
      <c r="C129" s="280" t="s">
        <v>616</v>
      </c>
      <c r="D129" s="280"/>
      <c r="E129" s="280"/>
      <c r="F129" s="303" t="s">
        <v>611</v>
      </c>
      <c r="G129" s="280"/>
      <c r="H129" s="280" t="s">
        <v>617</v>
      </c>
      <c r="I129" s="280" t="s">
        <v>607</v>
      </c>
      <c r="J129" s="280">
        <v>15</v>
      </c>
      <c r="K129" s="328"/>
    </row>
    <row r="130" s="1" customFormat="1" ht="15" customHeight="1">
      <c r="B130" s="325"/>
      <c r="C130" s="306" t="s">
        <v>618</v>
      </c>
      <c r="D130" s="306"/>
      <c r="E130" s="306"/>
      <c r="F130" s="307" t="s">
        <v>611</v>
      </c>
      <c r="G130" s="306"/>
      <c r="H130" s="306" t="s">
        <v>619</v>
      </c>
      <c r="I130" s="306" t="s">
        <v>607</v>
      </c>
      <c r="J130" s="306">
        <v>15</v>
      </c>
      <c r="K130" s="328"/>
    </row>
    <row r="131" s="1" customFormat="1" ht="15" customHeight="1">
      <c r="B131" s="325"/>
      <c r="C131" s="306" t="s">
        <v>620</v>
      </c>
      <c r="D131" s="306"/>
      <c r="E131" s="306"/>
      <c r="F131" s="307" t="s">
        <v>611</v>
      </c>
      <c r="G131" s="306"/>
      <c r="H131" s="306" t="s">
        <v>621</v>
      </c>
      <c r="I131" s="306" t="s">
        <v>607</v>
      </c>
      <c r="J131" s="306">
        <v>20</v>
      </c>
      <c r="K131" s="328"/>
    </row>
    <row r="132" s="1" customFormat="1" ht="15" customHeight="1">
      <c r="B132" s="325"/>
      <c r="C132" s="306" t="s">
        <v>622</v>
      </c>
      <c r="D132" s="306"/>
      <c r="E132" s="306"/>
      <c r="F132" s="307" t="s">
        <v>611</v>
      </c>
      <c r="G132" s="306"/>
      <c r="H132" s="306" t="s">
        <v>623</v>
      </c>
      <c r="I132" s="306" t="s">
        <v>607</v>
      </c>
      <c r="J132" s="306">
        <v>20</v>
      </c>
      <c r="K132" s="328"/>
    </row>
    <row r="133" s="1" customFormat="1" ht="15" customHeight="1">
      <c r="B133" s="325"/>
      <c r="C133" s="280" t="s">
        <v>610</v>
      </c>
      <c r="D133" s="280"/>
      <c r="E133" s="280"/>
      <c r="F133" s="303" t="s">
        <v>611</v>
      </c>
      <c r="G133" s="280"/>
      <c r="H133" s="280" t="s">
        <v>645</v>
      </c>
      <c r="I133" s="280" t="s">
        <v>607</v>
      </c>
      <c r="J133" s="280">
        <v>50</v>
      </c>
      <c r="K133" s="328"/>
    </row>
    <row r="134" s="1" customFormat="1" ht="15" customHeight="1">
      <c r="B134" s="325"/>
      <c r="C134" s="280" t="s">
        <v>624</v>
      </c>
      <c r="D134" s="280"/>
      <c r="E134" s="280"/>
      <c r="F134" s="303" t="s">
        <v>611</v>
      </c>
      <c r="G134" s="280"/>
      <c r="H134" s="280" t="s">
        <v>645</v>
      </c>
      <c r="I134" s="280" t="s">
        <v>607</v>
      </c>
      <c r="J134" s="280">
        <v>50</v>
      </c>
      <c r="K134" s="328"/>
    </row>
    <row r="135" s="1" customFormat="1" ht="15" customHeight="1">
      <c r="B135" s="325"/>
      <c r="C135" s="280" t="s">
        <v>630</v>
      </c>
      <c r="D135" s="280"/>
      <c r="E135" s="280"/>
      <c r="F135" s="303" t="s">
        <v>611</v>
      </c>
      <c r="G135" s="280"/>
      <c r="H135" s="280" t="s">
        <v>645</v>
      </c>
      <c r="I135" s="280" t="s">
        <v>607</v>
      </c>
      <c r="J135" s="280">
        <v>50</v>
      </c>
      <c r="K135" s="328"/>
    </row>
    <row r="136" s="1" customFormat="1" ht="15" customHeight="1">
      <c r="B136" s="325"/>
      <c r="C136" s="280" t="s">
        <v>632</v>
      </c>
      <c r="D136" s="280"/>
      <c r="E136" s="280"/>
      <c r="F136" s="303" t="s">
        <v>611</v>
      </c>
      <c r="G136" s="280"/>
      <c r="H136" s="280" t="s">
        <v>645</v>
      </c>
      <c r="I136" s="280" t="s">
        <v>607</v>
      </c>
      <c r="J136" s="280">
        <v>50</v>
      </c>
      <c r="K136" s="328"/>
    </row>
    <row r="137" s="1" customFormat="1" ht="15" customHeight="1">
      <c r="B137" s="325"/>
      <c r="C137" s="280" t="s">
        <v>633</v>
      </c>
      <c r="D137" s="280"/>
      <c r="E137" s="280"/>
      <c r="F137" s="303" t="s">
        <v>611</v>
      </c>
      <c r="G137" s="280"/>
      <c r="H137" s="280" t="s">
        <v>658</v>
      </c>
      <c r="I137" s="280" t="s">
        <v>607</v>
      </c>
      <c r="J137" s="280">
        <v>255</v>
      </c>
      <c r="K137" s="328"/>
    </row>
    <row r="138" s="1" customFormat="1" ht="15" customHeight="1">
      <c r="B138" s="325"/>
      <c r="C138" s="280" t="s">
        <v>635</v>
      </c>
      <c r="D138" s="280"/>
      <c r="E138" s="280"/>
      <c r="F138" s="303" t="s">
        <v>605</v>
      </c>
      <c r="G138" s="280"/>
      <c r="H138" s="280" t="s">
        <v>659</v>
      </c>
      <c r="I138" s="280" t="s">
        <v>637</v>
      </c>
      <c r="J138" s="280"/>
      <c r="K138" s="328"/>
    </row>
    <row r="139" s="1" customFormat="1" ht="15" customHeight="1">
      <c r="B139" s="325"/>
      <c r="C139" s="280" t="s">
        <v>638</v>
      </c>
      <c r="D139" s="280"/>
      <c r="E139" s="280"/>
      <c r="F139" s="303" t="s">
        <v>605</v>
      </c>
      <c r="G139" s="280"/>
      <c r="H139" s="280" t="s">
        <v>660</v>
      </c>
      <c r="I139" s="280" t="s">
        <v>640</v>
      </c>
      <c r="J139" s="280"/>
      <c r="K139" s="328"/>
    </row>
    <row r="140" s="1" customFormat="1" ht="15" customHeight="1">
      <c r="B140" s="325"/>
      <c r="C140" s="280" t="s">
        <v>641</v>
      </c>
      <c r="D140" s="280"/>
      <c r="E140" s="280"/>
      <c r="F140" s="303" t="s">
        <v>605</v>
      </c>
      <c r="G140" s="280"/>
      <c r="H140" s="280" t="s">
        <v>641</v>
      </c>
      <c r="I140" s="280" t="s">
        <v>640</v>
      </c>
      <c r="J140" s="280"/>
      <c r="K140" s="328"/>
    </row>
    <row r="141" s="1" customFormat="1" ht="15" customHeight="1">
      <c r="B141" s="325"/>
      <c r="C141" s="280" t="s">
        <v>35</v>
      </c>
      <c r="D141" s="280"/>
      <c r="E141" s="280"/>
      <c r="F141" s="303" t="s">
        <v>605</v>
      </c>
      <c r="G141" s="280"/>
      <c r="H141" s="280" t="s">
        <v>661</v>
      </c>
      <c r="I141" s="280" t="s">
        <v>640</v>
      </c>
      <c r="J141" s="280"/>
      <c r="K141" s="328"/>
    </row>
    <row r="142" s="1" customFormat="1" ht="15" customHeight="1">
      <c r="B142" s="325"/>
      <c r="C142" s="280" t="s">
        <v>662</v>
      </c>
      <c r="D142" s="280"/>
      <c r="E142" s="280"/>
      <c r="F142" s="303" t="s">
        <v>605</v>
      </c>
      <c r="G142" s="280"/>
      <c r="H142" s="280" t="s">
        <v>663</v>
      </c>
      <c r="I142" s="280" t="s">
        <v>640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664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599</v>
      </c>
      <c r="D148" s="295"/>
      <c r="E148" s="295"/>
      <c r="F148" s="295" t="s">
        <v>600</v>
      </c>
      <c r="G148" s="296"/>
      <c r="H148" s="295" t="s">
        <v>51</v>
      </c>
      <c r="I148" s="295" t="s">
        <v>54</v>
      </c>
      <c r="J148" s="295" t="s">
        <v>601</v>
      </c>
      <c r="K148" s="294"/>
    </row>
    <row r="149" s="1" customFormat="1" ht="17.25" customHeight="1">
      <c r="B149" s="292"/>
      <c r="C149" s="297" t="s">
        <v>602</v>
      </c>
      <c r="D149" s="297"/>
      <c r="E149" s="297"/>
      <c r="F149" s="298" t="s">
        <v>603</v>
      </c>
      <c r="G149" s="299"/>
      <c r="H149" s="297"/>
      <c r="I149" s="297"/>
      <c r="J149" s="297" t="s">
        <v>604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608</v>
      </c>
      <c r="D151" s="280"/>
      <c r="E151" s="280"/>
      <c r="F151" s="333" t="s">
        <v>605</v>
      </c>
      <c r="G151" s="280"/>
      <c r="H151" s="332" t="s">
        <v>645</v>
      </c>
      <c r="I151" s="332" t="s">
        <v>607</v>
      </c>
      <c r="J151" s="332">
        <v>120</v>
      </c>
      <c r="K151" s="328"/>
    </row>
    <row r="152" s="1" customFormat="1" ht="15" customHeight="1">
      <c r="B152" s="305"/>
      <c r="C152" s="332" t="s">
        <v>654</v>
      </c>
      <c r="D152" s="280"/>
      <c r="E152" s="280"/>
      <c r="F152" s="333" t="s">
        <v>605</v>
      </c>
      <c r="G152" s="280"/>
      <c r="H152" s="332" t="s">
        <v>665</v>
      </c>
      <c r="I152" s="332" t="s">
        <v>607</v>
      </c>
      <c r="J152" s="332" t="s">
        <v>656</v>
      </c>
      <c r="K152" s="328"/>
    </row>
    <row r="153" s="1" customFormat="1" ht="15" customHeight="1">
      <c r="B153" s="305"/>
      <c r="C153" s="332" t="s">
        <v>553</v>
      </c>
      <c r="D153" s="280"/>
      <c r="E153" s="280"/>
      <c r="F153" s="333" t="s">
        <v>605</v>
      </c>
      <c r="G153" s="280"/>
      <c r="H153" s="332" t="s">
        <v>666</v>
      </c>
      <c r="I153" s="332" t="s">
        <v>607</v>
      </c>
      <c r="J153" s="332" t="s">
        <v>656</v>
      </c>
      <c r="K153" s="328"/>
    </row>
    <row r="154" s="1" customFormat="1" ht="15" customHeight="1">
      <c r="B154" s="305"/>
      <c r="C154" s="332" t="s">
        <v>610</v>
      </c>
      <c r="D154" s="280"/>
      <c r="E154" s="280"/>
      <c r="F154" s="333" t="s">
        <v>611</v>
      </c>
      <c r="G154" s="280"/>
      <c r="H154" s="332" t="s">
        <v>645</v>
      </c>
      <c r="I154" s="332" t="s">
        <v>607</v>
      </c>
      <c r="J154" s="332">
        <v>50</v>
      </c>
      <c r="K154" s="328"/>
    </row>
    <row r="155" s="1" customFormat="1" ht="15" customHeight="1">
      <c r="B155" s="305"/>
      <c r="C155" s="332" t="s">
        <v>613</v>
      </c>
      <c r="D155" s="280"/>
      <c r="E155" s="280"/>
      <c r="F155" s="333" t="s">
        <v>605</v>
      </c>
      <c r="G155" s="280"/>
      <c r="H155" s="332" t="s">
        <v>645</v>
      </c>
      <c r="I155" s="332" t="s">
        <v>615</v>
      </c>
      <c r="J155" s="332"/>
      <c r="K155" s="328"/>
    </row>
    <row r="156" s="1" customFormat="1" ht="15" customHeight="1">
      <c r="B156" s="305"/>
      <c r="C156" s="332" t="s">
        <v>624</v>
      </c>
      <c r="D156" s="280"/>
      <c r="E156" s="280"/>
      <c r="F156" s="333" t="s">
        <v>611</v>
      </c>
      <c r="G156" s="280"/>
      <c r="H156" s="332" t="s">
        <v>645</v>
      </c>
      <c r="I156" s="332" t="s">
        <v>607</v>
      </c>
      <c r="J156" s="332">
        <v>50</v>
      </c>
      <c r="K156" s="328"/>
    </row>
    <row r="157" s="1" customFormat="1" ht="15" customHeight="1">
      <c r="B157" s="305"/>
      <c r="C157" s="332" t="s">
        <v>632</v>
      </c>
      <c r="D157" s="280"/>
      <c r="E157" s="280"/>
      <c r="F157" s="333" t="s">
        <v>611</v>
      </c>
      <c r="G157" s="280"/>
      <c r="H157" s="332" t="s">
        <v>645</v>
      </c>
      <c r="I157" s="332" t="s">
        <v>607</v>
      </c>
      <c r="J157" s="332">
        <v>50</v>
      </c>
      <c r="K157" s="328"/>
    </row>
    <row r="158" s="1" customFormat="1" ht="15" customHeight="1">
      <c r="B158" s="305"/>
      <c r="C158" s="332" t="s">
        <v>630</v>
      </c>
      <c r="D158" s="280"/>
      <c r="E158" s="280"/>
      <c r="F158" s="333" t="s">
        <v>611</v>
      </c>
      <c r="G158" s="280"/>
      <c r="H158" s="332" t="s">
        <v>645</v>
      </c>
      <c r="I158" s="332" t="s">
        <v>607</v>
      </c>
      <c r="J158" s="332">
        <v>50</v>
      </c>
      <c r="K158" s="328"/>
    </row>
    <row r="159" s="1" customFormat="1" ht="15" customHeight="1">
      <c r="B159" s="305"/>
      <c r="C159" s="332" t="s">
        <v>96</v>
      </c>
      <c r="D159" s="280"/>
      <c r="E159" s="280"/>
      <c r="F159" s="333" t="s">
        <v>605</v>
      </c>
      <c r="G159" s="280"/>
      <c r="H159" s="332" t="s">
        <v>667</v>
      </c>
      <c r="I159" s="332" t="s">
        <v>607</v>
      </c>
      <c r="J159" s="332" t="s">
        <v>668</v>
      </c>
      <c r="K159" s="328"/>
    </row>
    <row r="160" s="1" customFormat="1" ht="15" customHeight="1">
      <c r="B160" s="305"/>
      <c r="C160" s="332" t="s">
        <v>669</v>
      </c>
      <c r="D160" s="280"/>
      <c r="E160" s="280"/>
      <c r="F160" s="333" t="s">
        <v>605</v>
      </c>
      <c r="G160" s="280"/>
      <c r="H160" s="332" t="s">
        <v>670</v>
      </c>
      <c r="I160" s="332" t="s">
        <v>640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671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599</v>
      </c>
      <c r="D166" s="295"/>
      <c r="E166" s="295"/>
      <c r="F166" s="295" t="s">
        <v>600</v>
      </c>
      <c r="G166" s="337"/>
      <c r="H166" s="338" t="s">
        <v>51</v>
      </c>
      <c r="I166" s="338" t="s">
        <v>54</v>
      </c>
      <c r="J166" s="295" t="s">
        <v>601</v>
      </c>
      <c r="K166" s="272"/>
    </row>
    <row r="167" s="1" customFormat="1" ht="17.25" customHeight="1">
      <c r="B167" s="273"/>
      <c r="C167" s="297" t="s">
        <v>602</v>
      </c>
      <c r="D167" s="297"/>
      <c r="E167" s="297"/>
      <c r="F167" s="298" t="s">
        <v>603</v>
      </c>
      <c r="G167" s="339"/>
      <c r="H167" s="340"/>
      <c r="I167" s="340"/>
      <c r="J167" s="297" t="s">
        <v>604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608</v>
      </c>
      <c r="D169" s="280"/>
      <c r="E169" s="280"/>
      <c r="F169" s="303" t="s">
        <v>605</v>
      </c>
      <c r="G169" s="280"/>
      <c r="H169" s="280" t="s">
        <v>645</v>
      </c>
      <c r="I169" s="280" t="s">
        <v>607</v>
      </c>
      <c r="J169" s="280">
        <v>120</v>
      </c>
      <c r="K169" s="328"/>
    </row>
    <row r="170" s="1" customFormat="1" ht="15" customHeight="1">
      <c r="B170" s="305"/>
      <c r="C170" s="280" t="s">
        <v>654</v>
      </c>
      <c r="D170" s="280"/>
      <c r="E170" s="280"/>
      <c r="F170" s="303" t="s">
        <v>605</v>
      </c>
      <c r="G170" s="280"/>
      <c r="H170" s="280" t="s">
        <v>655</v>
      </c>
      <c r="I170" s="280" t="s">
        <v>607</v>
      </c>
      <c r="J170" s="280" t="s">
        <v>656</v>
      </c>
      <c r="K170" s="328"/>
    </row>
    <row r="171" s="1" customFormat="1" ht="15" customHeight="1">
      <c r="B171" s="305"/>
      <c r="C171" s="280" t="s">
        <v>553</v>
      </c>
      <c r="D171" s="280"/>
      <c r="E171" s="280"/>
      <c r="F171" s="303" t="s">
        <v>605</v>
      </c>
      <c r="G171" s="280"/>
      <c r="H171" s="280" t="s">
        <v>672</v>
      </c>
      <c r="I171" s="280" t="s">
        <v>607</v>
      </c>
      <c r="J171" s="280" t="s">
        <v>656</v>
      </c>
      <c r="K171" s="328"/>
    </row>
    <row r="172" s="1" customFormat="1" ht="15" customHeight="1">
      <c r="B172" s="305"/>
      <c r="C172" s="280" t="s">
        <v>610</v>
      </c>
      <c r="D172" s="280"/>
      <c r="E172" s="280"/>
      <c r="F172" s="303" t="s">
        <v>611</v>
      </c>
      <c r="G172" s="280"/>
      <c r="H172" s="280" t="s">
        <v>672</v>
      </c>
      <c r="I172" s="280" t="s">
        <v>607</v>
      </c>
      <c r="J172" s="280">
        <v>50</v>
      </c>
      <c r="K172" s="328"/>
    </row>
    <row r="173" s="1" customFormat="1" ht="15" customHeight="1">
      <c r="B173" s="305"/>
      <c r="C173" s="280" t="s">
        <v>613</v>
      </c>
      <c r="D173" s="280"/>
      <c r="E173" s="280"/>
      <c r="F173" s="303" t="s">
        <v>605</v>
      </c>
      <c r="G173" s="280"/>
      <c r="H173" s="280" t="s">
        <v>672</v>
      </c>
      <c r="I173" s="280" t="s">
        <v>615</v>
      </c>
      <c r="J173" s="280"/>
      <c r="K173" s="328"/>
    </row>
    <row r="174" s="1" customFormat="1" ht="15" customHeight="1">
      <c r="B174" s="305"/>
      <c r="C174" s="280" t="s">
        <v>624</v>
      </c>
      <c r="D174" s="280"/>
      <c r="E174" s="280"/>
      <c r="F174" s="303" t="s">
        <v>611</v>
      </c>
      <c r="G174" s="280"/>
      <c r="H174" s="280" t="s">
        <v>672</v>
      </c>
      <c r="I174" s="280" t="s">
        <v>607</v>
      </c>
      <c r="J174" s="280">
        <v>50</v>
      </c>
      <c r="K174" s="328"/>
    </row>
    <row r="175" s="1" customFormat="1" ht="15" customHeight="1">
      <c r="B175" s="305"/>
      <c r="C175" s="280" t="s">
        <v>632</v>
      </c>
      <c r="D175" s="280"/>
      <c r="E175" s="280"/>
      <c r="F175" s="303" t="s">
        <v>611</v>
      </c>
      <c r="G175" s="280"/>
      <c r="H175" s="280" t="s">
        <v>672</v>
      </c>
      <c r="I175" s="280" t="s">
        <v>607</v>
      </c>
      <c r="J175" s="280">
        <v>50</v>
      </c>
      <c r="K175" s="328"/>
    </row>
    <row r="176" s="1" customFormat="1" ht="15" customHeight="1">
      <c r="B176" s="305"/>
      <c r="C176" s="280" t="s">
        <v>630</v>
      </c>
      <c r="D176" s="280"/>
      <c r="E176" s="280"/>
      <c r="F176" s="303" t="s">
        <v>611</v>
      </c>
      <c r="G176" s="280"/>
      <c r="H176" s="280" t="s">
        <v>672</v>
      </c>
      <c r="I176" s="280" t="s">
        <v>607</v>
      </c>
      <c r="J176" s="280">
        <v>50</v>
      </c>
      <c r="K176" s="328"/>
    </row>
    <row r="177" s="1" customFormat="1" ht="15" customHeight="1">
      <c r="B177" s="305"/>
      <c r="C177" s="280" t="s">
        <v>110</v>
      </c>
      <c r="D177" s="280"/>
      <c r="E177" s="280"/>
      <c r="F177" s="303" t="s">
        <v>605</v>
      </c>
      <c r="G177" s="280"/>
      <c r="H177" s="280" t="s">
        <v>673</v>
      </c>
      <c r="I177" s="280" t="s">
        <v>674</v>
      </c>
      <c r="J177" s="280"/>
      <c r="K177" s="328"/>
    </row>
    <row r="178" s="1" customFormat="1" ht="15" customHeight="1">
      <c r="B178" s="305"/>
      <c r="C178" s="280" t="s">
        <v>54</v>
      </c>
      <c r="D178" s="280"/>
      <c r="E178" s="280"/>
      <c r="F178" s="303" t="s">
        <v>605</v>
      </c>
      <c r="G178" s="280"/>
      <c r="H178" s="280" t="s">
        <v>675</v>
      </c>
      <c r="I178" s="280" t="s">
        <v>676</v>
      </c>
      <c r="J178" s="280">
        <v>1</v>
      </c>
      <c r="K178" s="328"/>
    </row>
    <row r="179" s="1" customFormat="1" ht="15" customHeight="1">
      <c r="B179" s="305"/>
      <c r="C179" s="280" t="s">
        <v>50</v>
      </c>
      <c r="D179" s="280"/>
      <c r="E179" s="280"/>
      <c r="F179" s="303" t="s">
        <v>605</v>
      </c>
      <c r="G179" s="280"/>
      <c r="H179" s="280" t="s">
        <v>677</v>
      </c>
      <c r="I179" s="280" t="s">
        <v>607</v>
      </c>
      <c r="J179" s="280">
        <v>20</v>
      </c>
      <c r="K179" s="328"/>
    </row>
    <row r="180" s="1" customFormat="1" ht="15" customHeight="1">
      <c r="B180" s="305"/>
      <c r="C180" s="280" t="s">
        <v>51</v>
      </c>
      <c r="D180" s="280"/>
      <c r="E180" s="280"/>
      <c r="F180" s="303" t="s">
        <v>605</v>
      </c>
      <c r="G180" s="280"/>
      <c r="H180" s="280" t="s">
        <v>678</v>
      </c>
      <c r="I180" s="280" t="s">
        <v>607</v>
      </c>
      <c r="J180" s="280">
        <v>255</v>
      </c>
      <c r="K180" s="328"/>
    </row>
    <row r="181" s="1" customFormat="1" ht="15" customHeight="1">
      <c r="B181" s="305"/>
      <c r="C181" s="280" t="s">
        <v>111</v>
      </c>
      <c r="D181" s="280"/>
      <c r="E181" s="280"/>
      <c r="F181" s="303" t="s">
        <v>605</v>
      </c>
      <c r="G181" s="280"/>
      <c r="H181" s="280" t="s">
        <v>569</v>
      </c>
      <c r="I181" s="280" t="s">
        <v>607</v>
      </c>
      <c r="J181" s="280">
        <v>10</v>
      </c>
      <c r="K181" s="328"/>
    </row>
    <row r="182" s="1" customFormat="1" ht="15" customHeight="1">
      <c r="B182" s="305"/>
      <c r="C182" s="280" t="s">
        <v>112</v>
      </c>
      <c r="D182" s="280"/>
      <c r="E182" s="280"/>
      <c r="F182" s="303" t="s">
        <v>605</v>
      </c>
      <c r="G182" s="280"/>
      <c r="H182" s="280" t="s">
        <v>679</v>
      </c>
      <c r="I182" s="280" t="s">
        <v>640</v>
      </c>
      <c r="J182" s="280"/>
      <c r="K182" s="328"/>
    </row>
    <row r="183" s="1" customFormat="1" ht="15" customHeight="1">
      <c r="B183" s="305"/>
      <c r="C183" s="280" t="s">
        <v>680</v>
      </c>
      <c r="D183" s="280"/>
      <c r="E183" s="280"/>
      <c r="F183" s="303" t="s">
        <v>605</v>
      </c>
      <c r="G183" s="280"/>
      <c r="H183" s="280" t="s">
        <v>681</v>
      </c>
      <c r="I183" s="280" t="s">
        <v>640</v>
      </c>
      <c r="J183" s="280"/>
      <c r="K183" s="328"/>
    </row>
    <row r="184" s="1" customFormat="1" ht="15" customHeight="1">
      <c r="B184" s="305"/>
      <c r="C184" s="280" t="s">
        <v>669</v>
      </c>
      <c r="D184" s="280"/>
      <c r="E184" s="280"/>
      <c r="F184" s="303" t="s">
        <v>605</v>
      </c>
      <c r="G184" s="280"/>
      <c r="H184" s="280" t="s">
        <v>682</v>
      </c>
      <c r="I184" s="280" t="s">
        <v>640</v>
      </c>
      <c r="J184" s="280"/>
      <c r="K184" s="328"/>
    </row>
    <row r="185" s="1" customFormat="1" ht="15" customHeight="1">
      <c r="B185" s="305"/>
      <c r="C185" s="280" t="s">
        <v>115</v>
      </c>
      <c r="D185" s="280"/>
      <c r="E185" s="280"/>
      <c r="F185" s="303" t="s">
        <v>611</v>
      </c>
      <c r="G185" s="280"/>
      <c r="H185" s="280" t="s">
        <v>683</v>
      </c>
      <c r="I185" s="280" t="s">
        <v>607</v>
      </c>
      <c r="J185" s="280">
        <v>50</v>
      </c>
      <c r="K185" s="328"/>
    </row>
    <row r="186" s="1" customFormat="1" ht="15" customHeight="1">
      <c r="B186" s="305"/>
      <c r="C186" s="280" t="s">
        <v>684</v>
      </c>
      <c r="D186" s="280"/>
      <c r="E186" s="280"/>
      <c r="F186" s="303" t="s">
        <v>611</v>
      </c>
      <c r="G186" s="280"/>
      <c r="H186" s="280" t="s">
        <v>685</v>
      </c>
      <c r="I186" s="280" t="s">
        <v>686</v>
      </c>
      <c r="J186" s="280"/>
      <c r="K186" s="328"/>
    </row>
    <row r="187" s="1" customFormat="1" ht="15" customHeight="1">
      <c r="B187" s="305"/>
      <c r="C187" s="280" t="s">
        <v>687</v>
      </c>
      <c r="D187" s="280"/>
      <c r="E187" s="280"/>
      <c r="F187" s="303" t="s">
        <v>611</v>
      </c>
      <c r="G187" s="280"/>
      <c r="H187" s="280" t="s">
        <v>688</v>
      </c>
      <c r="I187" s="280" t="s">
        <v>686</v>
      </c>
      <c r="J187" s="280"/>
      <c r="K187" s="328"/>
    </row>
    <row r="188" s="1" customFormat="1" ht="15" customHeight="1">
      <c r="B188" s="305"/>
      <c r="C188" s="280" t="s">
        <v>689</v>
      </c>
      <c r="D188" s="280"/>
      <c r="E188" s="280"/>
      <c r="F188" s="303" t="s">
        <v>611</v>
      </c>
      <c r="G188" s="280"/>
      <c r="H188" s="280" t="s">
        <v>690</v>
      </c>
      <c r="I188" s="280" t="s">
        <v>686</v>
      </c>
      <c r="J188" s="280"/>
      <c r="K188" s="328"/>
    </row>
    <row r="189" s="1" customFormat="1" ht="15" customHeight="1">
      <c r="B189" s="305"/>
      <c r="C189" s="341" t="s">
        <v>691</v>
      </c>
      <c r="D189" s="280"/>
      <c r="E189" s="280"/>
      <c r="F189" s="303" t="s">
        <v>611</v>
      </c>
      <c r="G189" s="280"/>
      <c r="H189" s="280" t="s">
        <v>692</v>
      </c>
      <c r="I189" s="280" t="s">
        <v>693</v>
      </c>
      <c r="J189" s="342" t="s">
        <v>694</v>
      </c>
      <c r="K189" s="328"/>
    </row>
    <row r="190" s="16" customFormat="1" ht="15" customHeight="1">
      <c r="B190" s="343"/>
      <c r="C190" s="344" t="s">
        <v>695</v>
      </c>
      <c r="D190" s="345"/>
      <c r="E190" s="345"/>
      <c r="F190" s="346" t="s">
        <v>611</v>
      </c>
      <c r="G190" s="345"/>
      <c r="H190" s="345" t="s">
        <v>696</v>
      </c>
      <c r="I190" s="345" t="s">
        <v>693</v>
      </c>
      <c r="J190" s="347" t="s">
        <v>694</v>
      </c>
      <c r="K190" s="348"/>
    </row>
    <row r="191" s="1" customFormat="1" ht="15" customHeight="1">
      <c r="B191" s="305"/>
      <c r="C191" s="341" t="s">
        <v>39</v>
      </c>
      <c r="D191" s="280"/>
      <c r="E191" s="280"/>
      <c r="F191" s="303" t="s">
        <v>605</v>
      </c>
      <c r="G191" s="280"/>
      <c r="H191" s="277" t="s">
        <v>697</v>
      </c>
      <c r="I191" s="280" t="s">
        <v>698</v>
      </c>
      <c r="J191" s="280"/>
      <c r="K191" s="328"/>
    </row>
    <row r="192" s="1" customFormat="1" ht="15" customHeight="1">
      <c r="B192" s="305"/>
      <c r="C192" s="341" t="s">
        <v>699</v>
      </c>
      <c r="D192" s="280"/>
      <c r="E192" s="280"/>
      <c r="F192" s="303" t="s">
        <v>605</v>
      </c>
      <c r="G192" s="280"/>
      <c r="H192" s="280" t="s">
        <v>700</v>
      </c>
      <c r="I192" s="280" t="s">
        <v>640</v>
      </c>
      <c r="J192" s="280"/>
      <c r="K192" s="328"/>
    </row>
    <row r="193" s="1" customFormat="1" ht="15" customHeight="1">
      <c r="B193" s="305"/>
      <c r="C193" s="341" t="s">
        <v>701</v>
      </c>
      <c r="D193" s="280"/>
      <c r="E193" s="280"/>
      <c r="F193" s="303" t="s">
        <v>605</v>
      </c>
      <c r="G193" s="280"/>
      <c r="H193" s="280" t="s">
        <v>702</v>
      </c>
      <c r="I193" s="280" t="s">
        <v>640</v>
      </c>
      <c r="J193" s="280"/>
      <c r="K193" s="328"/>
    </row>
    <row r="194" s="1" customFormat="1" ht="15" customHeight="1">
      <c r="B194" s="305"/>
      <c r="C194" s="341" t="s">
        <v>703</v>
      </c>
      <c r="D194" s="280"/>
      <c r="E194" s="280"/>
      <c r="F194" s="303" t="s">
        <v>611</v>
      </c>
      <c r="G194" s="280"/>
      <c r="H194" s="280" t="s">
        <v>704</v>
      </c>
      <c r="I194" s="280" t="s">
        <v>640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705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706</v>
      </c>
      <c r="D201" s="350"/>
      <c r="E201" s="350"/>
      <c r="F201" s="350" t="s">
        <v>707</v>
      </c>
      <c r="G201" s="351"/>
      <c r="H201" s="350" t="s">
        <v>708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698</v>
      </c>
      <c r="D203" s="280"/>
      <c r="E203" s="280"/>
      <c r="F203" s="303" t="s">
        <v>40</v>
      </c>
      <c r="G203" s="280"/>
      <c r="H203" s="280" t="s">
        <v>709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41</v>
      </c>
      <c r="G204" s="280"/>
      <c r="H204" s="280" t="s">
        <v>710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44</v>
      </c>
      <c r="G205" s="280"/>
      <c r="H205" s="280" t="s">
        <v>711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42</v>
      </c>
      <c r="G206" s="280"/>
      <c r="H206" s="280" t="s">
        <v>712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43</v>
      </c>
      <c r="G207" s="280"/>
      <c r="H207" s="280" t="s">
        <v>713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652</v>
      </c>
      <c r="D209" s="280"/>
      <c r="E209" s="280"/>
      <c r="F209" s="303" t="s">
        <v>78</v>
      </c>
      <c r="G209" s="280"/>
      <c r="H209" s="280" t="s">
        <v>714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547</v>
      </c>
      <c r="G210" s="280"/>
      <c r="H210" s="280" t="s">
        <v>548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545</v>
      </c>
      <c r="G211" s="280"/>
      <c r="H211" s="280" t="s">
        <v>715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549</v>
      </c>
      <c r="G212" s="341"/>
      <c r="H212" s="332" t="s">
        <v>550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551</v>
      </c>
      <c r="G213" s="341"/>
      <c r="H213" s="332" t="s">
        <v>521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676</v>
      </c>
      <c r="D215" s="280"/>
      <c r="E215" s="280"/>
      <c r="F215" s="303">
        <v>1</v>
      </c>
      <c r="G215" s="341"/>
      <c r="H215" s="332" t="s">
        <v>716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717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718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719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2024-08-12T07:45:49Z</dcterms:created>
  <dcterms:modified xsi:type="dcterms:W3CDTF">2024-08-12T07:45:58Z</dcterms:modified>
</cp:coreProperties>
</file>